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495" windowHeight="9390" activeTab="0"/>
  </bookViews>
  <sheets>
    <sheet name="U-Test" sheetId="1" r:id="rId1"/>
    <sheet name="Critical values 5%" sheetId="2" state="hidden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<sst xmlns="http://schemas.openxmlformats.org/spreadsheetml/2006/main" count="431" uniqueCount="30">
  <si>
    <t>When the calculated U1 is greater than the tabulated critical value, the samples came probably from a population with the same median</t>
  </si>
  <si>
    <t>Number of values:</t>
  </si>
  <si>
    <t>Rank</t>
  </si>
  <si>
    <t>Set 1</t>
  </si>
  <si>
    <t>Set 2</t>
  </si>
  <si>
    <t>Sum Rank:</t>
  </si>
  <si>
    <r>
      <t>n</t>
    </r>
    <r>
      <rPr>
        <vertAlign val="subscript"/>
        <sz val="11"/>
        <color indexed="8"/>
        <rFont val="Calibri"/>
        <family val="2"/>
      </rPr>
      <t xml:space="preserve">a </t>
    </r>
    <r>
      <rPr>
        <sz val="11"/>
        <color theme="1"/>
        <rFont val="Calibri"/>
        <family val="2"/>
      </rPr>
      <t>=</t>
    </r>
  </si>
  <si>
    <r>
      <t>n</t>
    </r>
    <r>
      <rPr>
        <vertAlign val="subscript"/>
        <sz val="11"/>
        <color indexed="8"/>
        <rFont val="Calibri"/>
        <family val="2"/>
      </rPr>
      <t xml:space="preserve">b </t>
    </r>
    <r>
      <rPr>
        <sz val="11"/>
        <color theme="1"/>
        <rFont val="Calibri"/>
        <family val="2"/>
      </rPr>
      <t>=</t>
    </r>
  </si>
  <si>
    <r>
      <t>n</t>
    </r>
    <r>
      <rPr>
        <b/>
        <vertAlign val="subscript"/>
        <sz val="11"/>
        <color indexed="8"/>
        <rFont val="Calibri"/>
        <family val="2"/>
      </rPr>
      <t>a</t>
    </r>
  </si>
  <si>
    <r>
      <t>n</t>
    </r>
    <r>
      <rPr>
        <b/>
        <vertAlign val="subscript"/>
        <sz val="11"/>
        <color indexed="8"/>
        <rFont val="Calibri"/>
        <family val="2"/>
      </rPr>
      <t>b</t>
    </r>
  </si>
  <si>
    <t>Result:</t>
  </si>
  <si>
    <t>Data</t>
  </si>
  <si>
    <t>set</t>
  </si>
  <si>
    <r>
      <t>U</t>
    </r>
    <r>
      <rPr>
        <b/>
        <vertAlign val="subscript"/>
        <sz val="11"/>
        <color indexed="8"/>
        <rFont val="Calibri"/>
        <family val="2"/>
      </rPr>
      <t xml:space="preserve">1 </t>
    </r>
    <r>
      <rPr>
        <b/>
        <sz val="11"/>
        <color indexed="8"/>
        <rFont val="Calibri"/>
        <family val="2"/>
      </rPr>
      <t>and U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values:</t>
    </r>
  </si>
  <si>
    <r>
      <t>Critical value</t>
    </r>
    <r>
      <rPr>
        <b/>
        <sz val="11"/>
        <color indexed="8"/>
        <rFont val="Calibri"/>
        <family val="2"/>
      </rPr>
      <t>:</t>
    </r>
  </si>
  <si>
    <r>
      <t>(</t>
    </r>
    <r>
      <rPr>
        <sz val="9"/>
        <color indexed="8"/>
        <rFont val="Symbol"/>
        <family val="1"/>
      </rPr>
      <t>a</t>
    </r>
    <r>
      <rPr>
        <sz val="9"/>
        <color indexed="8"/>
        <rFont val="Calibri"/>
        <family val="2"/>
      </rPr>
      <t>= 0.05)</t>
    </r>
  </si>
  <si>
    <t>-</t>
  </si>
  <si>
    <t>STMR</t>
  </si>
  <si>
    <t>Mean</t>
  </si>
  <si>
    <r>
      <t>n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: number ofdata point in set 1, n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being the smaller when the samples size is different</t>
    </r>
  </si>
  <si>
    <t>If the lower of U1 and U2 is greather than the critical value, it is concluded that both populations have a similar distribution</t>
  </si>
  <si>
    <t>Critical values for Mann-Whitney U-Test (at 0.05)</t>
  </si>
  <si>
    <t>(smaller data set)</t>
  </si>
  <si>
    <t>(Higher data set)</t>
  </si>
  <si>
    <r>
      <t xml:space="preserve">Mann-Whitney U-Test </t>
    </r>
    <r>
      <rPr>
        <sz val="12"/>
        <color indexed="30"/>
        <rFont val="Calibri"/>
        <family val="2"/>
      </rPr>
      <t>(</t>
    </r>
    <r>
      <rPr>
        <sz val="12"/>
        <color indexed="30"/>
        <rFont val="Symbol"/>
        <family val="1"/>
      </rPr>
      <t>a:</t>
    </r>
    <r>
      <rPr>
        <sz val="12"/>
        <color indexed="30"/>
        <rFont val="Calibri"/>
        <family val="2"/>
      </rPr>
      <t xml:space="preserve"> 0.05)  </t>
    </r>
    <r>
      <rPr>
        <sz val="10"/>
        <rFont val="Calibri"/>
        <family val="2"/>
      </rPr>
      <t>(FAO manual 197, p. 87-88)</t>
    </r>
  </si>
  <si>
    <t>Reset erases imputs</t>
  </si>
  <si>
    <t>Grape</t>
  </si>
  <si>
    <t>NEU</t>
  </si>
  <si>
    <t>SEU</t>
  </si>
  <si>
    <t>Tomato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</si>
</sst>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Symbol"/>
      <family val="1"/>
    </font>
    <font>
      <sz val="12"/>
      <color indexed="30"/>
      <name val="Calibri"/>
      <family val="2"/>
    </font>
    <font>
      <sz val="12"/>
      <color indexed="30"/>
      <name val="Symbol"/>
      <family val="1"/>
    </font>
    <font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3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70C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54" fillId="0" borderId="0" xfId="0" applyFont="1" applyAlignment="1">
      <alignment horizontal="left"/>
    </xf>
    <xf numFmtId="0" fontId="5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0" fontId="5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7" fillId="33" borderId="11" xfId="0" applyFont="1" applyFill="1" applyBorder="1" applyAlignment="1" applyProtection="1">
      <alignment horizontal="center"/>
      <protection locked="0"/>
    </xf>
    <xf numFmtId="0" fontId="57" fillId="33" borderId="12" xfId="0" applyFont="1" applyFill="1" applyBorder="1" applyAlignment="1" applyProtection="1">
      <alignment horizontal="center"/>
      <protection locked="0"/>
    </xf>
    <xf numFmtId="0" fontId="56" fillId="33" borderId="13" xfId="0" applyFont="1" applyFill="1" applyBorder="1" applyAlignment="1" applyProtection="1">
      <alignment horizontal="center"/>
      <protection locked="0"/>
    </xf>
    <xf numFmtId="0" fontId="56" fillId="33" borderId="14" xfId="0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16" xfId="0" applyFont="1" applyFill="1" applyBorder="1" applyAlignment="1" applyProtection="1">
      <alignment horizontal="center"/>
      <protection locked="0"/>
    </xf>
    <xf numFmtId="165" fontId="0" fillId="33" borderId="17" xfId="0" applyNumberFormat="1" applyFill="1" applyBorder="1" applyAlignment="1" applyProtection="1">
      <alignment horizontal="center"/>
      <protection locked="0"/>
    </xf>
    <xf numFmtId="165" fontId="0" fillId="33" borderId="18" xfId="0" applyNumberFormat="1" applyFill="1" applyBorder="1" applyAlignment="1" applyProtection="1">
      <alignment horizontal="center"/>
      <protection locked="0"/>
    </xf>
    <xf numFmtId="165" fontId="0" fillId="33" borderId="19" xfId="0" applyNumberFormat="1" applyFill="1" applyBorder="1" applyAlignment="1" applyProtection="1">
      <alignment horizontal="center"/>
      <protection locked="0"/>
    </xf>
    <xf numFmtId="165" fontId="0" fillId="33" borderId="20" xfId="0" applyNumberFormat="1" applyFill="1" applyBorder="1" applyAlignment="1" applyProtection="1">
      <alignment horizontal="center"/>
      <protection locked="0"/>
    </xf>
    <xf numFmtId="165" fontId="9" fillId="33" borderId="21" xfId="56" applyNumberFormat="1" applyFill="1" applyBorder="1" applyAlignment="1" applyProtection="1">
      <alignment horizontal="center"/>
      <protection locked="0"/>
    </xf>
    <xf numFmtId="165" fontId="9" fillId="33" borderId="22" xfId="57" applyNumberFormat="1" applyFill="1" applyBorder="1" applyAlignment="1" applyProtection="1">
      <alignment horizontal="center"/>
      <protection locked="0"/>
    </xf>
    <xf numFmtId="165" fontId="9" fillId="33" borderId="23" xfId="56" applyNumberFormat="1" applyFill="1" applyBorder="1" applyAlignment="1" applyProtection="1">
      <alignment horizontal="center"/>
      <protection locked="0"/>
    </xf>
    <xf numFmtId="165" fontId="9" fillId="33" borderId="18" xfId="57" applyNumberFormat="1" applyFill="1" applyBorder="1" applyAlignment="1" applyProtection="1">
      <alignment horizontal="center"/>
      <protection locked="0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0" borderId="24" xfId="0" applyFont="1" applyBorder="1" applyAlignment="1" applyProtection="1">
      <alignment horizontal="center"/>
      <protection/>
    </xf>
    <xf numFmtId="0" fontId="53" fillId="0" borderId="25" xfId="0" applyFont="1" applyBorder="1" applyAlignment="1" applyProtection="1">
      <alignment horizontal="center"/>
      <protection/>
    </xf>
    <xf numFmtId="0" fontId="53" fillId="0" borderId="12" xfId="0" applyFont="1" applyBorder="1" applyAlignment="1" applyProtection="1">
      <alignment horizontal="center"/>
      <protection/>
    </xf>
    <xf numFmtId="0" fontId="53" fillId="0" borderId="26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53" fillId="0" borderId="28" xfId="0" applyFont="1" applyBorder="1" applyAlignment="1" applyProtection="1">
      <alignment horizontal="center"/>
      <protection/>
    </xf>
    <xf numFmtId="0" fontId="53" fillId="0" borderId="14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53" fillId="0" borderId="38" xfId="0" applyFont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3" fillId="0" borderId="0" xfId="0" applyFont="1" applyBorder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53" fillId="35" borderId="0" xfId="0" applyFont="1" applyFill="1" applyAlignment="1" applyProtection="1">
      <alignment horizontal="right"/>
      <protection/>
    </xf>
    <xf numFmtId="164" fontId="0" fillId="35" borderId="0" xfId="0" applyNumberFormat="1" applyFill="1" applyAlignment="1" applyProtection="1">
      <alignment horizontal="center"/>
      <protection/>
    </xf>
    <xf numFmtId="1" fontId="0" fillId="35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58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3" fillId="34" borderId="0" xfId="0" applyFont="1" applyFill="1" applyAlignment="1" applyProtection="1">
      <alignment/>
      <protection/>
    </xf>
    <xf numFmtId="0" fontId="33" fillId="34" borderId="0" xfId="0" applyFont="1" applyFill="1" applyAlignment="1" applyProtection="1">
      <alignment/>
      <protection/>
    </xf>
    <xf numFmtId="0" fontId="34" fillId="34" borderId="0" xfId="0" applyFont="1" applyFill="1" applyAlignment="1" applyProtection="1">
      <alignment/>
      <protection/>
    </xf>
    <xf numFmtId="2" fontId="0" fillId="33" borderId="39" xfId="0" applyNumberFormat="1" applyFill="1" applyBorder="1" applyAlignment="1" applyProtection="1">
      <alignment horizontal="center"/>
      <protection locked="0"/>
    </xf>
    <xf numFmtId="2" fontId="0" fillId="33" borderId="17" xfId="0" applyNumberFormat="1" applyFill="1" applyBorder="1" applyAlignment="1" applyProtection="1">
      <alignment horizontal="center"/>
      <protection locked="0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32" xfId="0" applyNumberFormat="1" applyFill="1" applyBorder="1" applyAlignment="1" applyProtection="1">
      <alignment horizontal="center"/>
      <protection locked="0"/>
    </xf>
    <xf numFmtId="2" fontId="0" fillId="33" borderId="35" xfId="0" applyNumberFormat="1" applyFill="1" applyBorder="1" applyAlignment="1" applyProtection="1">
      <alignment horizontal="center"/>
      <protection locked="0"/>
    </xf>
    <xf numFmtId="2" fontId="0" fillId="33" borderId="23" xfId="0" applyNumberFormat="1" applyFill="1" applyBorder="1" applyAlignment="1" applyProtection="1">
      <alignment horizontal="center"/>
      <protection locked="0"/>
    </xf>
    <xf numFmtId="2" fontId="9" fillId="33" borderId="21" xfId="55" applyNumberFormat="1" applyFont="1" applyFill="1" applyBorder="1" applyAlignment="1" applyProtection="1">
      <alignment horizontal="center"/>
      <protection locked="0"/>
    </xf>
    <xf numFmtId="2" fontId="9" fillId="33" borderId="23" xfId="60" applyNumberFormat="1" applyFill="1" applyBorder="1" applyAlignment="1" applyProtection="1">
      <alignment horizontal="center"/>
      <protection locked="0"/>
    </xf>
    <xf numFmtId="2" fontId="9" fillId="33" borderId="23" xfId="55" applyNumberFormat="1" applyFont="1" applyFill="1" applyBorder="1" applyAlignment="1" applyProtection="1">
      <alignment horizontal="center"/>
      <protection locked="0"/>
    </xf>
    <xf numFmtId="2" fontId="9" fillId="33" borderId="23" xfId="57" applyNumberFormat="1" applyFont="1" applyFill="1" applyBorder="1" applyAlignment="1" applyProtection="1">
      <alignment horizontal="center"/>
      <protection locked="0"/>
    </xf>
    <xf numFmtId="2" fontId="9" fillId="33" borderId="40" xfId="58" applyNumberFormat="1" applyFill="1" applyBorder="1" applyAlignment="1" applyProtection="1">
      <alignment horizontal="center"/>
      <protection locked="0"/>
    </xf>
    <xf numFmtId="2" fontId="9" fillId="33" borderId="17" xfId="58" applyNumberFormat="1" applyFill="1" applyBorder="1" applyAlignment="1" applyProtection="1">
      <alignment horizontal="center"/>
      <protection locked="0"/>
    </xf>
    <xf numFmtId="2" fontId="9" fillId="33" borderId="17" xfId="57" applyNumberFormat="1" applyFont="1" applyFill="1" applyBorder="1" applyAlignment="1" applyProtection="1">
      <alignment horizontal="center"/>
      <protection locked="0"/>
    </xf>
    <xf numFmtId="2" fontId="9" fillId="33" borderId="17" xfId="0" applyNumberFormat="1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/>
    </xf>
    <xf numFmtId="0" fontId="53" fillId="0" borderId="13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54" fillId="0" borderId="0" xfId="0" applyFont="1" applyFill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5" xfId="56"/>
    <cellStyle name="Normal 26" xfId="57"/>
    <cellStyle name="Normal 27" xfId="58"/>
    <cellStyle name="Normal 30" xfId="59"/>
    <cellStyle name="Normal 3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495300</xdr:colOff>
      <xdr:row>0</xdr:row>
      <xdr:rowOff>47625</xdr:rowOff>
    </xdr:from>
    <xdr:to>
      <xdr:col>38</xdr:col>
      <xdr:colOff>485775</xdr:colOff>
      <xdr:row>1</xdr:row>
      <xdr:rowOff>123825</xdr:rowOff>
    </xdr:to>
    <xdr:sp macro="[0]!Reset">
      <xdr:nvSpPr>
        <xdr:cNvPr id="1" name="Rounded Rectangle 1"/>
        <xdr:cNvSpPr>
          <a:spLocks/>
        </xdr:cNvSpPr>
      </xdr:nvSpPr>
      <xdr:spPr>
        <a:xfrm>
          <a:off x="10001250" y="47625"/>
          <a:ext cx="1104900" cy="276225"/>
        </a:xfrm>
        <a:prstGeom prst="roundRect">
          <a:avLst/>
        </a:prstGeom>
        <a:solidFill>
          <a:srgbClr val="EEECE1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Z40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5.7109375" style="30" customWidth="1"/>
    <col min="2" max="2" width="8.421875" style="30" customWidth="1"/>
    <col min="3" max="3" width="8.140625" style="30" customWidth="1"/>
    <col min="4" max="7" width="9.140625" style="30" hidden="1" customWidth="1"/>
    <col min="8" max="9" width="7.57421875" style="30" bestFit="1" customWidth="1"/>
    <col min="10" max="10" width="3.28125" style="30" customWidth="1"/>
    <col min="11" max="11" width="6.140625" style="30" bestFit="1" customWidth="1"/>
    <col min="12" max="12" width="9.140625" style="30" customWidth="1"/>
    <col min="13" max="13" width="8.7109375" style="30" customWidth="1"/>
    <col min="14" max="17" width="9.140625" style="30" hidden="1" customWidth="1"/>
    <col min="18" max="19" width="7.57421875" style="30" bestFit="1" customWidth="1"/>
    <col min="20" max="20" width="4.421875" style="30" customWidth="1"/>
    <col min="21" max="21" width="6.140625" style="30" bestFit="1" customWidth="1"/>
    <col min="22" max="23" width="9.140625" style="30" customWidth="1"/>
    <col min="24" max="27" width="0" style="30" hidden="1" customWidth="1"/>
    <col min="28" max="29" width="7.57421875" style="30" bestFit="1" customWidth="1"/>
    <col min="30" max="30" width="3.421875" style="30" customWidth="1"/>
    <col min="31" max="31" width="6.140625" style="30" bestFit="1" customWidth="1"/>
    <col min="32" max="33" width="9.140625" style="30" customWidth="1"/>
    <col min="34" max="37" width="0" style="30" hidden="1" customWidth="1"/>
    <col min="38" max="39" width="7.57421875" style="30" bestFit="1" customWidth="1"/>
    <col min="40" max="16384" width="9.140625" style="30" customWidth="1"/>
  </cols>
  <sheetData>
    <row r="1" spans="1:52" ht="15.7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29"/>
      <c r="M1" s="29"/>
      <c r="N1" s="29"/>
      <c r="O1" s="29"/>
      <c r="P1" s="29"/>
      <c r="Q1" s="29"/>
      <c r="R1" s="29"/>
      <c r="AE1" s="13"/>
      <c r="AF1" s="12" t="s">
        <v>25</v>
      </c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31:52" ht="15"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5">
      <c r="A3" s="31" t="s">
        <v>11</v>
      </c>
      <c r="B3" s="14" t="s">
        <v>26</v>
      </c>
      <c r="C3" s="15"/>
      <c r="H3" s="32" t="s">
        <v>2</v>
      </c>
      <c r="I3" s="33" t="s">
        <v>2</v>
      </c>
      <c r="K3" s="31" t="s">
        <v>11</v>
      </c>
      <c r="L3" s="14" t="s">
        <v>29</v>
      </c>
      <c r="M3" s="15"/>
      <c r="R3" s="32" t="s">
        <v>2</v>
      </c>
      <c r="S3" s="33" t="s">
        <v>2</v>
      </c>
      <c r="U3" s="31" t="s">
        <v>11</v>
      </c>
      <c r="V3" s="14"/>
      <c r="W3" s="15"/>
      <c r="AB3" s="32" t="s">
        <v>2</v>
      </c>
      <c r="AC3" s="33" t="s">
        <v>2</v>
      </c>
      <c r="AE3" s="31" t="s">
        <v>11</v>
      </c>
      <c r="AF3" s="14"/>
      <c r="AG3" s="18"/>
      <c r="AL3" s="32" t="s">
        <v>2</v>
      </c>
      <c r="AM3" s="33" t="s">
        <v>2</v>
      </c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ht="15">
      <c r="A4" s="34" t="s">
        <v>12</v>
      </c>
      <c r="B4" s="16" t="s">
        <v>27</v>
      </c>
      <c r="C4" s="17" t="s">
        <v>28</v>
      </c>
      <c r="D4" s="35"/>
      <c r="E4" s="35"/>
      <c r="F4" s="35"/>
      <c r="G4" s="35"/>
      <c r="H4" s="36" t="s">
        <v>3</v>
      </c>
      <c r="I4" s="37" t="s">
        <v>4</v>
      </c>
      <c r="K4" s="34" t="s">
        <v>12</v>
      </c>
      <c r="L4" s="16" t="s">
        <v>27</v>
      </c>
      <c r="M4" s="17" t="s">
        <v>28</v>
      </c>
      <c r="N4" s="35"/>
      <c r="O4" s="35"/>
      <c r="P4" s="35"/>
      <c r="Q4" s="35"/>
      <c r="R4" s="89" t="s">
        <v>3</v>
      </c>
      <c r="S4" s="37" t="s">
        <v>4</v>
      </c>
      <c r="U4" s="34" t="s">
        <v>12</v>
      </c>
      <c r="V4" s="16"/>
      <c r="W4" s="17"/>
      <c r="X4" s="35"/>
      <c r="Y4" s="35"/>
      <c r="Z4" s="35"/>
      <c r="AA4" s="35"/>
      <c r="AB4" s="36" t="s">
        <v>3</v>
      </c>
      <c r="AC4" s="37" t="s">
        <v>4</v>
      </c>
      <c r="AE4" s="34" t="s">
        <v>12</v>
      </c>
      <c r="AF4" s="16"/>
      <c r="AG4" s="19"/>
      <c r="AH4" s="35"/>
      <c r="AI4" s="35"/>
      <c r="AJ4" s="35"/>
      <c r="AK4" s="35"/>
      <c r="AL4" s="36" t="s">
        <v>3</v>
      </c>
      <c r="AM4" s="37" t="s">
        <v>4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ht="15">
      <c r="A5" s="38">
        <v>1</v>
      </c>
      <c r="B5" s="74">
        <v>0.15</v>
      </c>
      <c r="C5" s="76">
        <v>0.1</v>
      </c>
      <c r="D5" s="39">
        <f>IF(B5&gt;0,RANK(B5,$B$5:$C$29,1),"")</f>
        <v>17</v>
      </c>
      <c r="E5" s="40">
        <f>IF(C5&gt;0,RANK(C5,$B$5:$C$29,1),"")</f>
        <v>8</v>
      </c>
      <c r="F5" s="40">
        <f>IF(B5="","",COUNTIF($D$5:$E$29,D5))</f>
        <v>1</v>
      </c>
      <c r="G5" s="40">
        <f>IF(C5="","",COUNTIF($D$5:$E$29,E5))</f>
        <v>7</v>
      </c>
      <c r="H5" s="40">
        <f>IF(B5="","",F5/2+D5-0.5)</f>
        <v>17</v>
      </c>
      <c r="I5" s="41">
        <f>IF(C5="","",G5/2+E5-0.5)</f>
        <v>11</v>
      </c>
      <c r="K5" s="38">
        <v>1</v>
      </c>
      <c r="L5" s="80">
        <v>0.033</v>
      </c>
      <c r="M5" s="84">
        <v>0.005</v>
      </c>
      <c r="N5" s="39">
        <f>IF(L5&gt;0,RANK(L5,$L$5:$M$29,1),"")</f>
        <v>7</v>
      </c>
      <c r="O5" s="40">
        <f>IF(M5&gt;0,RANK(M5,$L$5:$M$29,1),"")</f>
        <v>1</v>
      </c>
      <c r="P5" s="40">
        <f>IF(L5="","",COUNTIF($N$5:$O$29,N5))</f>
        <v>1</v>
      </c>
      <c r="Q5" s="88">
        <f>IF(M5="","",COUNTIF($N$5:$O$29,O5))</f>
        <v>1</v>
      </c>
      <c r="R5" s="90">
        <f>IF(L5="","",P5/2+N5-0.5)</f>
        <v>7</v>
      </c>
      <c r="S5" s="41">
        <f>IF(M5="","",Q5/2+O5-0.5)</f>
        <v>1</v>
      </c>
      <c r="U5" s="38">
        <v>1</v>
      </c>
      <c r="V5" s="74"/>
      <c r="W5" s="77"/>
      <c r="X5" s="39">
        <f>IF(V5&gt;0,RANK(V5,$V$5:$W$29,1),"")</f>
      </c>
      <c r="Y5" s="40">
        <f>IF(W5&gt;0,RANK(W5,$V$5:$W$29,1),"")</f>
      </c>
      <c r="Z5" s="40">
        <f>IF(V5="","",COUNTIF($X$5:$Y$29,X5))</f>
      </c>
      <c r="AA5" s="40">
        <f>IF(W5="","",COUNTIF($X$5:$Y$29,Y5))</f>
      </c>
      <c r="AB5" s="40">
        <f>IF(V5="","",Z5/2+X5-0.5)</f>
      </c>
      <c r="AC5" s="41">
        <f>IF(W5="","",AA5/2+Y5-0.5)</f>
      </c>
      <c r="AE5" s="38">
        <v>1</v>
      </c>
      <c r="AF5" s="24"/>
      <c r="AG5" s="25"/>
      <c r="AH5" s="39">
        <f>IF(AF5&gt;0,RANK(AF5,$AF$5:$AG$29,1),"")</f>
      </c>
      <c r="AI5" s="40">
        <f>IF(AG5&gt;0,RANK(AG5,$AF$5:$AG$29,1),"")</f>
      </c>
      <c r="AJ5" s="40">
        <f>IF(AF5="","",COUNTIF($AH$5:$AI$29,AH5))</f>
      </c>
      <c r="AK5" s="40">
        <f>IF(AG5="","",COUNTIF($AH$5:$AI$29,AI5))</f>
      </c>
      <c r="AL5" s="40">
        <f>IF(AF5="","",AJ5/2+AH5-0.5)</f>
      </c>
      <c r="AM5" s="41">
        <f>IF(AG5="","",AK5/2+AI5-0.5)</f>
      </c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ht="15">
      <c r="A6" s="42">
        <v>2</v>
      </c>
      <c r="B6" s="75">
        <v>0.1</v>
      </c>
      <c r="C6" s="76">
        <v>0.2</v>
      </c>
      <c r="D6" s="43">
        <f aca="true" t="shared" si="0" ref="D6:D29">IF(B6&gt;0,RANK(B6,$B$5:$C$29,1),"")</f>
        <v>8</v>
      </c>
      <c r="E6" s="44">
        <f aca="true" t="shared" si="1" ref="E6:E29">IF(C6&gt;0,RANK(C6,$B$5:$C$29,1),"")</f>
        <v>18</v>
      </c>
      <c r="F6" s="44">
        <f aca="true" t="shared" si="2" ref="F6:F29">IF(B6="","",COUNTIF($D$5:$E$29,D6))</f>
        <v>7</v>
      </c>
      <c r="G6" s="44">
        <f aca="true" t="shared" si="3" ref="G6:G28">IF(C6="","",COUNTIF($D$5:$E$29,E6))</f>
        <v>1</v>
      </c>
      <c r="H6" s="44">
        <f aca="true" t="shared" si="4" ref="H6:H29">IF(B6="","",F6/2+D6-0.5)</f>
        <v>11</v>
      </c>
      <c r="I6" s="45">
        <f aca="true" t="shared" si="5" ref="I6:I29">IF(C6="","",G6/2+E6-0.5)</f>
        <v>18</v>
      </c>
      <c r="K6" s="42">
        <v>2</v>
      </c>
      <c r="L6" s="81">
        <v>0.035</v>
      </c>
      <c r="M6" s="85">
        <v>0.009</v>
      </c>
      <c r="N6" s="39">
        <f aca="true" t="shared" si="6" ref="N6:N29">IF(L6&gt;0,RANK(L6,$L$5:$M$29,1),"")</f>
        <v>8</v>
      </c>
      <c r="O6" s="40">
        <f aca="true" t="shared" si="7" ref="O6:O29">IF(M6&gt;0,RANK(M6,$L$5:$M$29,1),"")</f>
        <v>2</v>
      </c>
      <c r="P6" s="40">
        <f aca="true" t="shared" si="8" ref="P6:P29">IF(L6="","",COUNTIF($N$5:$O$29,N6))</f>
        <v>1</v>
      </c>
      <c r="Q6" s="88">
        <f aca="true" t="shared" si="9" ref="Q6:Q29">IF(M6="","",COUNTIF($N$5:$O$29,O6))</f>
        <v>1</v>
      </c>
      <c r="R6" s="91">
        <f aca="true" t="shared" si="10" ref="R6:R29">IF(L6="","",P6/2+N6-0.5)</f>
        <v>8</v>
      </c>
      <c r="S6" s="45">
        <f aca="true" t="shared" si="11" ref="S6:S29">IF(M6="","",Q6/2+O6-0.5)</f>
        <v>2</v>
      </c>
      <c r="U6" s="42">
        <v>2</v>
      </c>
      <c r="V6" s="79"/>
      <c r="W6" s="78"/>
      <c r="X6" s="39">
        <f aca="true" t="shared" si="12" ref="X6:X29">IF(V6&gt;0,RANK(V6,$V$5:$W$29,1),"")</f>
      </c>
      <c r="Y6" s="40">
        <f aca="true" t="shared" si="13" ref="Y6:Y29">IF(W6&gt;0,RANK(W6,$V$5:$W$29,1),"")</f>
      </c>
      <c r="Z6" s="40">
        <f aca="true" t="shared" si="14" ref="Z6:Z29">IF(V6="","",COUNTIF($X$5:$Y$29,X6))</f>
      </c>
      <c r="AA6" s="40">
        <f aca="true" t="shared" si="15" ref="AA6:AA29">IF(W6="","",COUNTIF($X$5:$Y$29,Y6))</f>
      </c>
      <c r="AB6" s="44">
        <f aca="true" t="shared" si="16" ref="AB6:AB29">IF(V6="","",Z6/2+X6-0.5)</f>
      </c>
      <c r="AC6" s="45">
        <f aca="true" t="shared" si="17" ref="AC6:AC29">IF(W6="","",AA6/2+Y6-0.5)</f>
      </c>
      <c r="AE6" s="42">
        <v>2</v>
      </c>
      <c r="AF6" s="26"/>
      <c r="AG6" s="27"/>
      <c r="AH6" s="39">
        <f aca="true" t="shared" si="18" ref="AH6:AH29">IF(AF6&gt;0,RANK(AF6,$AF$5:$AG$29,1),"")</f>
      </c>
      <c r="AI6" s="40">
        <f aca="true" t="shared" si="19" ref="AI6:AI29">IF(AG6&gt;0,RANK(AG6,$AF$5:$AG$29,1),"")</f>
      </c>
      <c r="AJ6" s="40">
        <f aca="true" t="shared" si="20" ref="AJ6:AJ29">IF(AF6="","",COUNTIF($AH$5:$AI$29,AH6))</f>
      </c>
      <c r="AK6" s="40">
        <f aca="true" t="shared" si="21" ref="AK6:AK29">IF(AG6="","",COUNTIF($AH$5:$AI$29,AI6))</f>
      </c>
      <c r="AL6" s="44">
        <f aca="true" t="shared" si="22" ref="AL6:AL29">IF(AF6="","",AJ6/2+AH6-0.5)</f>
      </c>
      <c r="AM6" s="45">
        <f aca="true" t="shared" si="23" ref="AM6:AM29">IF(AG6="","",AK6/2+AI6-0.5)</f>
      </c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5">
      <c r="A7" s="42">
        <v>3</v>
      </c>
      <c r="B7" s="75">
        <v>0.11</v>
      </c>
      <c r="C7" s="76">
        <v>0.3</v>
      </c>
      <c r="D7" s="43">
        <f t="shared" si="0"/>
        <v>15</v>
      </c>
      <c r="E7" s="44">
        <f t="shared" si="1"/>
        <v>20</v>
      </c>
      <c r="F7" s="44">
        <f t="shared" si="2"/>
        <v>1</v>
      </c>
      <c r="G7" s="44">
        <f t="shared" si="3"/>
        <v>1</v>
      </c>
      <c r="H7" s="44">
        <f t="shared" si="4"/>
        <v>15</v>
      </c>
      <c r="I7" s="46">
        <f t="shared" si="5"/>
        <v>20</v>
      </c>
      <c r="K7" s="42">
        <v>3</v>
      </c>
      <c r="L7" s="81">
        <v>0.053</v>
      </c>
      <c r="M7" s="85">
        <v>0.022</v>
      </c>
      <c r="N7" s="39">
        <f t="shared" si="6"/>
        <v>11</v>
      </c>
      <c r="O7" s="40">
        <f t="shared" si="7"/>
        <v>3</v>
      </c>
      <c r="P7" s="40">
        <f t="shared" si="8"/>
        <v>1</v>
      </c>
      <c r="Q7" s="88">
        <f t="shared" si="9"/>
        <v>1</v>
      </c>
      <c r="R7" s="91">
        <f t="shared" si="10"/>
        <v>11</v>
      </c>
      <c r="S7" s="46">
        <f t="shared" si="11"/>
        <v>3</v>
      </c>
      <c r="U7" s="42">
        <v>3</v>
      </c>
      <c r="V7" s="79"/>
      <c r="W7" s="78"/>
      <c r="X7" s="39">
        <f t="shared" si="12"/>
      </c>
      <c r="Y7" s="40">
        <f t="shared" si="13"/>
      </c>
      <c r="Z7" s="40">
        <f t="shared" si="14"/>
      </c>
      <c r="AA7" s="40">
        <f t="shared" si="15"/>
      </c>
      <c r="AB7" s="44">
        <f t="shared" si="16"/>
      </c>
      <c r="AC7" s="46">
        <f t="shared" si="17"/>
      </c>
      <c r="AE7" s="42">
        <v>3</v>
      </c>
      <c r="AF7" s="26"/>
      <c r="AG7" s="27"/>
      <c r="AH7" s="39">
        <f t="shared" si="18"/>
      </c>
      <c r="AI7" s="40">
        <f t="shared" si="19"/>
      </c>
      <c r="AJ7" s="40">
        <f t="shared" si="20"/>
      </c>
      <c r="AK7" s="40">
        <f t="shared" si="21"/>
      </c>
      <c r="AL7" s="44">
        <f t="shared" si="22"/>
      </c>
      <c r="AM7" s="46">
        <f t="shared" si="23"/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5">
      <c r="A8" s="42">
        <v>4</v>
      </c>
      <c r="B8" s="75">
        <v>0.24</v>
      </c>
      <c r="C8" s="76">
        <v>0.1</v>
      </c>
      <c r="D8" s="43">
        <f t="shared" si="0"/>
        <v>19</v>
      </c>
      <c r="E8" s="44">
        <f t="shared" si="1"/>
        <v>8</v>
      </c>
      <c r="F8" s="44">
        <f t="shared" si="2"/>
        <v>1</v>
      </c>
      <c r="G8" s="44">
        <f t="shared" si="3"/>
        <v>7</v>
      </c>
      <c r="H8" s="44">
        <f t="shared" si="4"/>
        <v>19</v>
      </c>
      <c r="I8" s="46">
        <f t="shared" si="5"/>
        <v>11</v>
      </c>
      <c r="K8" s="42">
        <v>4</v>
      </c>
      <c r="L8" s="81">
        <v>0.06</v>
      </c>
      <c r="M8" s="85">
        <v>0.025</v>
      </c>
      <c r="N8" s="39">
        <f t="shared" si="6"/>
        <v>12</v>
      </c>
      <c r="O8" s="40">
        <f t="shared" si="7"/>
        <v>4</v>
      </c>
      <c r="P8" s="40">
        <f t="shared" si="8"/>
        <v>1</v>
      </c>
      <c r="Q8" s="88">
        <f t="shared" si="9"/>
        <v>2</v>
      </c>
      <c r="R8" s="91">
        <f t="shared" si="10"/>
        <v>12</v>
      </c>
      <c r="S8" s="46">
        <f t="shared" si="11"/>
        <v>4.5</v>
      </c>
      <c r="U8" s="42">
        <v>4</v>
      </c>
      <c r="V8" s="79"/>
      <c r="W8" s="78"/>
      <c r="X8" s="39">
        <f t="shared" si="12"/>
      </c>
      <c r="Y8" s="40">
        <f t="shared" si="13"/>
      </c>
      <c r="Z8" s="40">
        <f t="shared" si="14"/>
      </c>
      <c r="AA8" s="40">
        <f t="shared" si="15"/>
      </c>
      <c r="AB8" s="44">
        <f t="shared" si="16"/>
      </c>
      <c r="AC8" s="46">
        <f t="shared" si="17"/>
      </c>
      <c r="AE8" s="42">
        <v>4</v>
      </c>
      <c r="AF8" s="26"/>
      <c r="AG8" s="27"/>
      <c r="AH8" s="39">
        <f t="shared" si="18"/>
      </c>
      <c r="AI8" s="40">
        <f t="shared" si="19"/>
      </c>
      <c r="AJ8" s="40">
        <f t="shared" si="20"/>
      </c>
      <c r="AK8" s="40">
        <f t="shared" si="21"/>
      </c>
      <c r="AL8" s="44">
        <f t="shared" si="22"/>
      </c>
      <c r="AM8" s="46">
        <f t="shared" si="23"/>
      </c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15">
      <c r="A9" s="42">
        <v>5</v>
      </c>
      <c r="B9" s="75">
        <v>0.08</v>
      </c>
      <c r="C9" s="76">
        <v>0.1</v>
      </c>
      <c r="D9" s="43">
        <f t="shared" si="0"/>
        <v>6</v>
      </c>
      <c r="E9" s="44">
        <f t="shared" si="1"/>
        <v>8</v>
      </c>
      <c r="F9" s="44">
        <f t="shared" si="2"/>
        <v>2</v>
      </c>
      <c r="G9" s="44">
        <f t="shared" si="3"/>
        <v>7</v>
      </c>
      <c r="H9" s="44">
        <f t="shared" si="4"/>
        <v>6.5</v>
      </c>
      <c r="I9" s="46">
        <f t="shared" si="5"/>
        <v>11</v>
      </c>
      <c r="K9" s="42">
        <v>5</v>
      </c>
      <c r="L9" s="82">
        <v>0.08</v>
      </c>
      <c r="M9" s="85">
        <v>0.025</v>
      </c>
      <c r="N9" s="39">
        <f t="shared" si="6"/>
        <v>13</v>
      </c>
      <c r="O9" s="40">
        <f t="shared" si="7"/>
        <v>4</v>
      </c>
      <c r="P9" s="40">
        <f t="shared" si="8"/>
        <v>1</v>
      </c>
      <c r="Q9" s="88">
        <f t="shared" si="9"/>
        <v>2</v>
      </c>
      <c r="R9" s="91">
        <f t="shared" si="10"/>
        <v>13</v>
      </c>
      <c r="S9" s="46">
        <f t="shared" si="11"/>
        <v>4.5</v>
      </c>
      <c r="U9" s="42">
        <v>5</v>
      </c>
      <c r="V9" s="75"/>
      <c r="W9" s="78"/>
      <c r="X9" s="39">
        <f t="shared" si="12"/>
      </c>
      <c r="Y9" s="40">
        <f t="shared" si="13"/>
      </c>
      <c r="Z9" s="40">
        <f t="shared" si="14"/>
      </c>
      <c r="AA9" s="40">
        <f t="shared" si="15"/>
      </c>
      <c r="AB9" s="44">
        <f t="shared" si="16"/>
      </c>
      <c r="AC9" s="46">
        <f t="shared" si="17"/>
      </c>
      <c r="AE9" s="42">
        <v>5</v>
      </c>
      <c r="AF9" s="26"/>
      <c r="AG9" s="27"/>
      <c r="AH9" s="39">
        <f t="shared" si="18"/>
      </c>
      <c r="AI9" s="40">
        <f t="shared" si="19"/>
      </c>
      <c r="AJ9" s="40">
        <f t="shared" si="20"/>
      </c>
      <c r="AK9" s="40">
        <f t="shared" si="21"/>
      </c>
      <c r="AL9" s="44">
        <f t="shared" si="22"/>
      </c>
      <c r="AM9" s="46">
        <f t="shared" si="23"/>
      </c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5">
      <c r="A10" s="42">
        <v>6</v>
      </c>
      <c r="B10" s="75">
        <v>0.08</v>
      </c>
      <c r="C10" s="76">
        <v>0.02</v>
      </c>
      <c r="D10" s="43">
        <f t="shared" si="0"/>
        <v>6</v>
      </c>
      <c r="E10" s="44">
        <f t="shared" si="1"/>
        <v>1</v>
      </c>
      <c r="F10" s="44">
        <f t="shared" si="2"/>
        <v>2</v>
      </c>
      <c r="G10" s="44">
        <f t="shared" si="3"/>
        <v>1</v>
      </c>
      <c r="H10" s="44">
        <f t="shared" si="4"/>
        <v>6.5</v>
      </c>
      <c r="I10" s="46">
        <f t="shared" si="5"/>
        <v>1</v>
      </c>
      <c r="K10" s="42">
        <v>6</v>
      </c>
      <c r="L10" s="81">
        <v>0.089</v>
      </c>
      <c r="M10" s="85">
        <v>0.032</v>
      </c>
      <c r="N10" s="39">
        <f t="shared" si="6"/>
        <v>14</v>
      </c>
      <c r="O10" s="40">
        <f t="shared" si="7"/>
        <v>6</v>
      </c>
      <c r="P10" s="40">
        <f t="shared" si="8"/>
        <v>1</v>
      </c>
      <c r="Q10" s="88">
        <f t="shared" si="9"/>
        <v>1</v>
      </c>
      <c r="R10" s="91">
        <f t="shared" si="10"/>
        <v>14</v>
      </c>
      <c r="S10" s="46">
        <f t="shared" si="11"/>
        <v>6</v>
      </c>
      <c r="U10" s="42">
        <v>6</v>
      </c>
      <c r="V10" s="75"/>
      <c r="W10" s="78"/>
      <c r="X10" s="39">
        <f t="shared" si="12"/>
      </c>
      <c r="Y10" s="40">
        <f t="shared" si="13"/>
      </c>
      <c r="Z10" s="40">
        <f t="shared" si="14"/>
      </c>
      <c r="AA10" s="40">
        <f t="shared" si="15"/>
      </c>
      <c r="AB10" s="44">
        <f t="shared" si="16"/>
      </c>
      <c r="AC10" s="46">
        <f t="shared" si="17"/>
      </c>
      <c r="AE10" s="42">
        <v>6</v>
      </c>
      <c r="AF10" s="26"/>
      <c r="AG10" s="27"/>
      <c r="AH10" s="39">
        <f t="shared" si="18"/>
      </c>
      <c r="AI10" s="40">
        <f t="shared" si="19"/>
      </c>
      <c r="AJ10" s="40">
        <f t="shared" si="20"/>
      </c>
      <c r="AK10" s="40">
        <f t="shared" si="21"/>
      </c>
      <c r="AL10" s="44">
        <f t="shared" si="22"/>
      </c>
      <c r="AM10" s="46">
        <f t="shared" si="23"/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ht="15">
      <c r="A11" s="42">
        <v>7</v>
      </c>
      <c r="B11" s="75">
        <v>0.1</v>
      </c>
      <c r="C11" s="76">
        <v>0.05</v>
      </c>
      <c r="D11" s="43">
        <f t="shared" si="0"/>
        <v>8</v>
      </c>
      <c r="E11" s="44">
        <f t="shared" si="1"/>
        <v>3</v>
      </c>
      <c r="F11" s="44">
        <f t="shared" si="2"/>
        <v>7</v>
      </c>
      <c r="G11" s="44">
        <f t="shared" si="3"/>
        <v>1</v>
      </c>
      <c r="H11" s="44">
        <f t="shared" si="4"/>
        <v>11</v>
      </c>
      <c r="I11" s="46">
        <f t="shared" si="5"/>
        <v>3</v>
      </c>
      <c r="K11" s="42">
        <v>7</v>
      </c>
      <c r="L11" s="82">
        <v>0.18</v>
      </c>
      <c r="M11" s="85">
        <v>0.039</v>
      </c>
      <c r="N11" s="39">
        <f t="shared" si="6"/>
        <v>17</v>
      </c>
      <c r="O11" s="40">
        <f t="shared" si="7"/>
        <v>9</v>
      </c>
      <c r="P11" s="40">
        <f t="shared" si="8"/>
        <v>2</v>
      </c>
      <c r="Q11" s="88">
        <f t="shared" si="9"/>
        <v>1</v>
      </c>
      <c r="R11" s="91">
        <f t="shared" si="10"/>
        <v>17.5</v>
      </c>
      <c r="S11" s="46">
        <f t="shared" si="11"/>
        <v>9</v>
      </c>
      <c r="U11" s="42">
        <v>7</v>
      </c>
      <c r="V11" s="75"/>
      <c r="W11" s="78"/>
      <c r="X11" s="39">
        <f t="shared" si="12"/>
      </c>
      <c r="Y11" s="40">
        <f t="shared" si="13"/>
      </c>
      <c r="Z11" s="40">
        <f t="shared" si="14"/>
      </c>
      <c r="AA11" s="40">
        <f t="shared" si="15"/>
      </c>
      <c r="AB11" s="44">
        <f t="shared" si="16"/>
      </c>
      <c r="AC11" s="46">
        <f t="shared" si="17"/>
      </c>
      <c r="AE11" s="42">
        <v>7</v>
      </c>
      <c r="AF11" s="26"/>
      <c r="AG11" s="27"/>
      <c r="AH11" s="39">
        <f t="shared" si="18"/>
      </c>
      <c r="AI11" s="40">
        <f t="shared" si="19"/>
      </c>
      <c r="AJ11" s="40">
        <f t="shared" si="20"/>
      </c>
      <c r="AK11" s="40">
        <f t="shared" si="21"/>
      </c>
      <c r="AL11" s="44">
        <f t="shared" si="22"/>
      </c>
      <c r="AM11" s="46">
        <f t="shared" si="23"/>
      </c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15">
      <c r="A12" s="42">
        <v>8</v>
      </c>
      <c r="B12" s="75">
        <v>0.1</v>
      </c>
      <c r="C12" s="76">
        <v>0.07</v>
      </c>
      <c r="D12" s="43">
        <f t="shared" si="0"/>
        <v>8</v>
      </c>
      <c r="E12" s="44">
        <f t="shared" si="1"/>
        <v>4</v>
      </c>
      <c r="F12" s="44">
        <f t="shared" si="2"/>
        <v>7</v>
      </c>
      <c r="G12" s="44">
        <f t="shared" si="3"/>
        <v>2</v>
      </c>
      <c r="H12" s="44">
        <f t="shared" si="4"/>
        <v>11</v>
      </c>
      <c r="I12" s="46">
        <f t="shared" si="5"/>
        <v>4.5</v>
      </c>
      <c r="K12" s="42">
        <v>8</v>
      </c>
      <c r="L12" s="83">
        <v>0.18</v>
      </c>
      <c r="M12" s="85">
        <v>0.04</v>
      </c>
      <c r="N12" s="39">
        <f t="shared" si="6"/>
        <v>17</v>
      </c>
      <c r="O12" s="40">
        <f t="shared" si="7"/>
        <v>10</v>
      </c>
      <c r="P12" s="40">
        <f t="shared" si="8"/>
        <v>2</v>
      </c>
      <c r="Q12" s="88">
        <f t="shared" si="9"/>
        <v>1</v>
      </c>
      <c r="R12" s="91">
        <f t="shared" si="10"/>
        <v>17.5</v>
      </c>
      <c r="S12" s="46">
        <f t="shared" si="11"/>
        <v>10</v>
      </c>
      <c r="U12" s="42">
        <v>8</v>
      </c>
      <c r="V12" s="75"/>
      <c r="W12" s="78"/>
      <c r="X12" s="39">
        <f t="shared" si="12"/>
      </c>
      <c r="Y12" s="40">
        <f t="shared" si="13"/>
      </c>
      <c r="Z12" s="40">
        <f t="shared" si="14"/>
      </c>
      <c r="AA12" s="40">
        <f t="shared" si="15"/>
      </c>
      <c r="AB12" s="44">
        <f t="shared" si="16"/>
      </c>
      <c r="AC12" s="46">
        <f t="shared" si="17"/>
      </c>
      <c r="AE12" s="42">
        <v>8</v>
      </c>
      <c r="AF12" s="26"/>
      <c r="AG12" s="21"/>
      <c r="AH12" s="39">
        <f t="shared" si="18"/>
      </c>
      <c r="AI12" s="40">
        <f t="shared" si="19"/>
      </c>
      <c r="AJ12" s="40">
        <f t="shared" si="20"/>
      </c>
      <c r="AK12" s="40">
        <f t="shared" si="21"/>
      </c>
      <c r="AL12" s="44">
        <f t="shared" si="22"/>
      </c>
      <c r="AM12" s="46">
        <f t="shared" si="23"/>
      </c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5">
      <c r="A13" s="42">
        <v>9</v>
      </c>
      <c r="B13" s="75">
        <v>0.1</v>
      </c>
      <c r="C13" s="76"/>
      <c r="D13" s="43">
        <f t="shared" si="0"/>
        <v>8</v>
      </c>
      <c r="E13" s="44">
        <f t="shared" si="1"/>
      </c>
      <c r="F13" s="44">
        <f t="shared" si="2"/>
        <v>7</v>
      </c>
      <c r="G13" s="44">
        <f t="shared" si="3"/>
      </c>
      <c r="H13" s="44">
        <f t="shared" si="4"/>
        <v>11</v>
      </c>
      <c r="I13" s="46">
        <f t="shared" si="5"/>
      </c>
      <c r="K13" s="42">
        <v>9</v>
      </c>
      <c r="L13" s="83">
        <v>0.22</v>
      </c>
      <c r="M13" s="86">
        <v>0.099</v>
      </c>
      <c r="N13" s="39">
        <f t="shared" si="6"/>
        <v>19</v>
      </c>
      <c r="O13" s="40">
        <f t="shared" si="7"/>
        <v>15</v>
      </c>
      <c r="P13" s="40">
        <f t="shared" si="8"/>
        <v>1</v>
      </c>
      <c r="Q13" s="88">
        <f t="shared" si="9"/>
        <v>1</v>
      </c>
      <c r="R13" s="91">
        <f t="shared" si="10"/>
        <v>19</v>
      </c>
      <c r="S13" s="46">
        <f t="shared" si="11"/>
        <v>15</v>
      </c>
      <c r="U13" s="42">
        <v>9</v>
      </c>
      <c r="V13" s="75"/>
      <c r="W13" s="76"/>
      <c r="X13" s="39">
        <f t="shared" si="12"/>
      </c>
      <c r="Y13" s="40">
        <f t="shared" si="13"/>
      </c>
      <c r="Z13" s="40">
        <f t="shared" si="14"/>
      </c>
      <c r="AA13" s="40">
        <f t="shared" si="15"/>
      </c>
      <c r="AB13" s="44">
        <f t="shared" si="16"/>
      </c>
      <c r="AC13" s="46">
        <f t="shared" si="17"/>
      </c>
      <c r="AE13" s="42">
        <v>9</v>
      </c>
      <c r="AF13" s="26"/>
      <c r="AG13" s="21"/>
      <c r="AH13" s="39">
        <f t="shared" si="18"/>
      </c>
      <c r="AI13" s="40">
        <f t="shared" si="19"/>
      </c>
      <c r="AJ13" s="40">
        <f t="shared" si="20"/>
      </c>
      <c r="AK13" s="40">
        <f t="shared" si="21"/>
      </c>
      <c r="AL13" s="44">
        <f t="shared" si="22"/>
      </c>
      <c r="AM13" s="46">
        <f t="shared" si="23"/>
      </c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5">
      <c r="A14" s="42">
        <v>10</v>
      </c>
      <c r="B14" s="75">
        <v>0.12</v>
      </c>
      <c r="C14" s="76"/>
      <c r="D14" s="43">
        <f t="shared" si="0"/>
        <v>16</v>
      </c>
      <c r="E14" s="44">
        <f t="shared" si="1"/>
      </c>
      <c r="F14" s="44">
        <f t="shared" si="2"/>
        <v>1</v>
      </c>
      <c r="G14" s="44">
        <f t="shared" si="3"/>
      </c>
      <c r="H14" s="44">
        <f t="shared" si="4"/>
        <v>16</v>
      </c>
      <c r="I14" s="46">
        <f t="shared" si="5"/>
      </c>
      <c r="K14" s="42">
        <v>10</v>
      </c>
      <c r="L14" s="79"/>
      <c r="M14" s="86">
        <v>0.1</v>
      </c>
      <c r="N14" s="39">
        <f t="shared" si="6"/>
      </c>
      <c r="O14" s="40">
        <f t="shared" si="7"/>
        <v>16</v>
      </c>
      <c r="P14" s="40">
        <f t="shared" si="8"/>
      </c>
      <c r="Q14" s="88">
        <f t="shared" si="9"/>
        <v>1</v>
      </c>
      <c r="R14" s="91">
        <f t="shared" si="10"/>
      </c>
      <c r="S14" s="46">
        <f t="shared" si="11"/>
        <v>16</v>
      </c>
      <c r="U14" s="42">
        <v>10</v>
      </c>
      <c r="V14" s="75"/>
      <c r="W14" s="76"/>
      <c r="X14" s="39">
        <f t="shared" si="12"/>
      </c>
      <c r="Y14" s="40">
        <f>IF(W14&gt;0,RANK(W14,$V$5:$W$29,1),"")</f>
      </c>
      <c r="Z14" s="40">
        <f t="shared" si="14"/>
      </c>
      <c r="AA14" s="40">
        <f t="shared" si="15"/>
      </c>
      <c r="AB14" s="44">
        <f t="shared" si="16"/>
      </c>
      <c r="AC14" s="46">
        <f t="shared" si="17"/>
      </c>
      <c r="AE14" s="42">
        <v>10</v>
      </c>
      <c r="AF14" s="26"/>
      <c r="AG14" s="21"/>
      <c r="AH14" s="39">
        <f t="shared" si="18"/>
      </c>
      <c r="AI14" s="40">
        <f t="shared" si="19"/>
      </c>
      <c r="AJ14" s="40">
        <f t="shared" si="20"/>
      </c>
      <c r="AK14" s="40">
        <f t="shared" si="21"/>
      </c>
      <c r="AL14" s="44">
        <f t="shared" si="22"/>
      </c>
      <c r="AM14" s="46">
        <f t="shared" si="23"/>
      </c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15">
      <c r="A15" s="42">
        <v>11</v>
      </c>
      <c r="B15" s="75">
        <v>0.04</v>
      </c>
      <c r="C15" s="76"/>
      <c r="D15" s="43">
        <f t="shared" si="0"/>
        <v>2</v>
      </c>
      <c r="E15" s="44">
        <f t="shared" si="1"/>
      </c>
      <c r="F15" s="44">
        <f t="shared" si="2"/>
        <v>1</v>
      </c>
      <c r="G15" s="44">
        <f t="shared" si="3"/>
      </c>
      <c r="H15" s="44">
        <f t="shared" si="4"/>
        <v>2</v>
      </c>
      <c r="I15" s="46">
        <f t="shared" si="5"/>
      </c>
      <c r="K15" s="42">
        <v>11</v>
      </c>
      <c r="L15" s="79"/>
      <c r="M15" s="87"/>
      <c r="N15" s="39">
        <f t="shared" si="6"/>
      </c>
      <c r="O15" s="40">
        <f t="shared" si="7"/>
      </c>
      <c r="P15" s="40">
        <f t="shared" si="8"/>
      </c>
      <c r="Q15" s="88">
        <f t="shared" si="9"/>
      </c>
      <c r="R15" s="91">
        <f t="shared" si="10"/>
      </c>
      <c r="S15" s="46">
        <f t="shared" si="11"/>
      </c>
      <c r="U15" s="42">
        <v>11</v>
      </c>
      <c r="V15" s="75"/>
      <c r="W15" s="76"/>
      <c r="X15" s="39">
        <f t="shared" si="12"/>
      </c>
      <c r="Y15" s="40">
        <f t="shared" si="13"/>
      </c>
      <c r="Z15" s="40">
        <f t="shared" si="14"/>
      </c>
      <c r="AA15" s="40">
        <f t="shared" si="15"/>
      </c>
      <c r="AB15" s="44">
        <f t="shared" si="16"/>
      </c>
      <c r="AC15" s="46">
        <f t="shared" si="17"/>
      </c>
      <c r="AE15" s="42">
        <v>11</v>
      </c>
      <c r="AF15" s="20"/>
      <c r="AG15" s="21"/>
      <c r="AH15" s="39">
        <f t="shared" si="18"/>
      </c>
      <c r="AI15" s="40">
        <f t="shared" si="19"/>
      </c>
      <c r="AJ15" s="40">
        <f t="shared" si="20"/>
      </c>
      <c r="AK15" s="40">
        <f t="shared" si="21"/>
      </c>
      <c r="AL15" s="44">
        <f t="shared" si="22"/>
      </c>
      <c r="AM15" s="46">
        <f t="shared" si="23"/>
      </c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15">
      <c r="A16" s="42">
        <v>12</v>
      </c>
      <c r="B16" s="75">
        <v>0.07</v>
      </c>
      <c r="C16" s="76"/>
      <c r="D16" s="43">
        <f t="shared" si="0"/>
        <v>4</v>
      </c>
      <c r="E16" s="44">
        <f t="shared" si="1"/>
      </c>
      <c r="F16" s="44">
        <f t="shared" si="2"/>
        <v>2</v>
      </c>
      <c r="G16" s="44">
        <f t="shared" si="3"/>
      </c>
      <c r="H16" s="44">
        <f t="shared" si="4"/>
        <v>4.5</v>
      </c>
      <c r="I16" s="46">
        <f t="shared" si="5"/>
      </c>
      <c r="K16" s="42">
        <v>12</v>
      </c>
      <c r="L16" s="75"/>
      <c r="M16" s="21"/>
      <c r="N16" s="39">
        <f t="shared" si="6"/>
      </c>
      <c r="O16" s="40">
        <f t="shared" si="7"/>
      </c>
      <c r="P16" s="40">
        <f t="shared" si="8"/>
      </c>
      <c r="Q16" s="88">
        <f t="shared" si="9"/>
      </c>
      <c r="R16" s="91">
        <f t="shared" si="10"/>
      </c>
      <c r="S16" s="46">
        <f t="shared" si="11"/>
      </c>
      <c r="U16" s="42">
        <v>12</v>
      </c>
      <c r="V16" s="20"/>
      <c r="W16" s="21"/>
      <c r="X16" s="39">
        <f t="shared" si="12"/>
      </c>
      <c r="Y16" s="40">
        <f t="shared" si="13"/>
      </c>
      <c r="Z16" s="40">
        <f t="shared" si="14"/>
      </c>
      <c r="AA16" s="40">
        <f t="shared" si="15"/>
      </c>
      <c r="AB16" s="44">
        <f t="shared" si="16"/>
      </c>
      <c r="AC16" s="46">
        <f t="shared" si="17"/>
      </c>
      <c r="AE16" s="42">
        <v>12</v>
      </c>
      <c r="AF16" s="20"/>
      <c r="AG16" s="21"/>
      <c r="AH16" s="39">
        <f t="shared" si="18"/>
      </c>
      <c r="AI16" s="40">
        <f t="shared" si="19"/>
      </c>
      <c r="AJ16" s="40">
        <f t="shared" si="20"/>
      </c>
      <c r="AK16" s="40">
        <f t="shared" si="21"/>
      </c>
      <c r="AL16" s="44">
        <f t="shared" si="22"/>
      </c>
      <c r="AM16" s="46">
        <f t="shared" si="23"/>
      </c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5">
      <c r="A17" s="42">
        <v>13</v>
      </c>
      <c r="B17" s="20"/>
      <c r="C17" s="76"/>
      <c r="D17" s="43">
        <f t="shared" si="0"/>
      </c>
      <c r="E17" s="44">
        <f t="shared" si="1"/>
      </c>
      <c r="F17" s="44">
        <f t="shared" si="2"/>
      </c>
      <c r="G17" s="44">
        <f t="shared" si="3"/>
      </c>
      <c r="H17" s="44">
        <f t="shared" si="4"/>
      </c>
      <c r="I17" s="46">
        <f t="shared" si="5"/>
      </c>
      <c r="K17" s="42">
        <v>13</v>
      </c>
      <c r="L17" s="75"/>
      <c r="M17" s="21"/>
      <c r="N17" s="39">
        <f t="shared" si="6"/>
      </c>
      <c r="O17" s="40">
        <f t="shared" si="7"/>
      </c>
      <c r="P17" s="40">
        <f t="shared" si="8"/>
      </c>
      <c r="Q17" s="40">
        <f t="shared" si="9"/>
      </c>
      <c r="R17" s="44">
        <f t="shared" si="10"/>
      </c>
      <c r="S17" s="46">
        <f t="shared" si="11"/>
      </c>
      <c r="U17" s="42">
        <v>13</v>
      </c>
      <c r="V17" s="20"/>
      <c r="W17" s="21"/>
      <c r="X17" s="39">
        <f t="shared" si="12"/>
      </c>
      <c r="Y17" s="40">
        <f t="shared" si="13"/>
      </c>
      <c r="Z17" s="40">
        <f t="shared" si="14"/>
      </c>
      <c r="AA17" s="40">
        <f t="shared" si="15"/>
      </c>
      <c r="AB17" s="44">
        <f t="shared" si="16"/>
      </c>
      <c r="AC17" s="46">
        <f t="shared" si="17"/>
      </c>
      <c r="AE17" s="42">
        <v>13</v>
      </c>
      <c r="AF17" s="20"/>
      <c r="AG17" s="21"/>
      <c r="AH17" s="39">
        <f t="shared" si="18"/>
      </c>
      <c r="AI17" s="40">
        <f t="shared" si="19"/>
      </c>
      <c r="AJ17" s="40">
        <f t="shared" si="20"/>
      </c>
      <c r="AK17" s="40">
        <f t="shared" si="21"/>
      </c>
      <c r="AL17" s="44">
        <f t="shared" si="22"/>
      </c>
      <c r="AM17" s="46">
        <f t="shared" si="23"/>
      </c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5">
      <c r="A18" s="42">
        <v>14</v>
      </c>
      <c r="B18" s="20"/>
      <c r="C18" s="76"/>
      <c r="D18" s="43">
        <f t="shared" si="0"/>
      </c>
      <c r="E18" s="44">
        <f t="shared" si="1"/>
      </c>
      <c r="F18" s="44">
        <f t="shared" si="2"/>
      </c>
      <c r="G18" s="44">
        <f t="shared" si="3"/>
      </c>
      <c r="H18" s="44">
        <f t="shared" si="4"/>
      </c>
      <c r="I18" s="46">
        <f t="shared" si="5"/>
      </c>
      <c r="K18" s="42">
        <v>14</v>
      </c>
      <c r="L18" s="75"/>
      <c r="M18" s="21"/>
      <c r="N18" s="39">
        <f t="shared" si="6"/>
      </c>
      <c r="O18" s="40">
        <f t="shared" si="7"/>
      </c>
      <c r="P18" s="40">
        <f t="shared" si="8"/>
      </c>
      <c r="Q18" s="40">
        <f t="shared" si="9"/>
      </c>
      <c r="R18" s="44">
        <f t="shared" si="10"/>
      </c>
      <c r="S18" s="46">
        <f t="shared" si="11"/>
      </c>
      <c r="U18" s="42">
        <v>14</v>
      </c>
      <c r="V18" s="20"/>
      <c r="W18" s="21"/>
      <c r="X18" s="39">
        <f t="shared" si="12"/>
      </c>
      <c r="Y18" s="40">
        <f t="shared" si="13"/>
      </c>
      <c r="Z18" s="40">
        <f t="shared" si="14"/>
      </c>
      <c r="AA18" s="40">
        <f t="shared" si="15"/>
      </c>
      <c r="AB18" s="44">
        <f t="shared" si="16"/>
      </c>
      <c r="AC18" s="46">
        <f t="shared" si="17"/>
      </c>
      <c r="AE18" s="42">
        <v>14</v>
      </c>
      <c r="AF18" s="20"/>
      <c r="AG18" s="21"/>
      <c r="AH18" s="39">
        <f t="shared" si="18"/>
      </c>
      <c r="AI18" s="40">
        <f t="shared" si="19"/>
      </c>
      <c r="AJ18" s="40">
        <f t="shared" si="20"/>
      </c>
      <c r="AK18" s="40">
        <f t="shared" si="21"/>
      </c>
      <c r="AL18" s="44">
        <f t="shared" si="22"/>
      </c>
      <c r="AM18" s="46">
        <f t="shared" si="23"/>
      </c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5">
      <c r="A19" s="42">
        <v>15</v>
      </c>
      <c r="B19" s="20"/>
      <c r="C19" s="76"/>
      <c r="D19" s="43">
        <f t="shared" si="0"/>
      </c>
      <c r="E19" s="44">
        <f t="shared" si="1"/>
      </c>
      <c r="F19" s="44">
        <f t="shared" si="2"/>
      </c>
      <c r="G19" s="44">
        <f t="shared" si="3"/>
      </c>
      <c r="H19" s="44">
        <f t="shared" si="4"/>
      </c>
      <c r="I19" s="46">
        <f t="shared" si="5"/>
      </c>
      <c r="K19" s="42">
        <v>15</v>
      </c>
      <c r="L19" s="75"/>
      <c r="M19" s="21"/>
      <c r="N19" s="39">
        <f t="shared" si="6"/>
      </c>
      <c r="O19" s="40">
        <f t="shared" si="7"/>
      </c>
      <c r="P19" s="40">
        <f t="shared" si="8"/>
      </c>
      <c r="Q19" s="40">
        <f t="shared" si="9"/>
      </c>
      <c r="R19" s="44">
        <f t="shared" si="10"/>
      </c>
      <c r="S19" s="46">
        <f t="shared" si="11"/>
      </c>
      <c r="U19" s="42">
        <v>15</v>
      </c>
      <c r="V19" s="20"/>
      <c r="W19" s="21"/>
      <c r="X19" s="39">
        <f t="shared" si="12"/>
      </c>
      <c r="Y19" s="40">
        <f t="shared" si="13"/>
      </c>
      <c r="Z19" s="40">
        <f t="shared" si="14"/>
      </c>
      <c r="AA19" s="40">
        <f t="shared" si="15"/>
      </c>
      <c r="AB19" s="44">
        <f t="shared" si="16"/>
      </c>
      <c r="AC19" s="46">
        <f t="shared" si="17"/>
      </c>
      <c r="AE19" s="42">
        <v>15</v>
      </c>
      <c r="AF19" s="20"/>
      <c r="AG19" s="21"/>
      <c r="AH19" s="39">
        <f t="shared" si="18"/>
      </c>
      <c r="AI19" s="40">
        <f t="shared" si="19"/>
      </c>
      <c r="AJ19" s="40">
        <f t="shared" si="20"/>
      </c>
      <c r="AK19" s="40">
        <f t="shared" si="21"/>
      </c>
      <c r="AL19" s="44">
        <f t="shared" si="22"/>
      </c>
      <c r="AM19" s="46">
        <f t="shared" si="23"/>
      </c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ht="15">
      <c r="A20" s="42">
        <v>16</v>
      </c>
      <c r="B20" s="20"/>
      <c r="C20" s="76"/>
      <c r="D20" s="43">
        <f t="shared" si="0"/>
      </c>
      <c r="E20" s="44">
        <f t="shared" si="1"/>
      </c>
      <c r="F20" s="44">
        <f t="shared" si="2"/>
      </c>
      <c r="G20" s="44">
        <f t="shared" si="3"/>
      </c>
      <c r="H20" s="44">
        <f t="shared" si="4"/>
      </c>
      <c r="I20" s="46">
        <f t="shared" si="5"/>
      </c>
      <c r="K20" s="42">
        <v>16</v>
      </c>
      <c r="L20" s="75"/>
      <c r="M20" s="21"/>
      <c r="N20" s="39">
        <f t="shared" si="6"/>
      </c>
      <c r="O20" s="40">
        <f t="shared" si="7"/>
      </c>
      <c r="P20" s="40">
        <f t="shared" si="8"/>
      </c>
      <c r="Q20" s="40">
        <f t="shared" si="9"/>
      </c>
      <c r="R20" s="44">
        <f t="shared" si="10"/>
      </c>
      <c r="S20" s="46">
        <f t="shared" si="11"/>
      </c>
      <c r="U20" s="42">
        <v>16</v>
      </c>
      <c r="V20" s="20"/>
      <c r="W20" s="21"/>
      <c r="X20" s="39">
        <f t="shared" si="12"/>
      </c>
      <c r="Y20" s="40">
        <f t="shared" si="13"/>
      </c>
      <c r="Z20" s="40">
        <f t="shared" si="14"/>
      </c>
      <c r="AA20" s="40">
        <f t="shared" si="15"/>
      </c>
      <c r="AB20" s="44">
        <f t="shared" si="16"/>
      </c>
      <c r="AC20" s="46">
        <f t="shared" si="17"/>
      </c>
      <c r="AE20" s="42">
        <v>16</v>
      </c>
      <c r="AF20" s="20"/>
      <c r="AG20" s="21"/>
      <c r="AH20" s="39">
        <f t="shared" si="18"/>
      </c>
      <c r="AI20" s="40">
        <f t="shared" si="19"/>
      </c>
      <c r="AJ20" s="40">
        <f t="shared" si="20"/>
      </c>
      <c r="AK20" s="40">
        <f t="shared" si="21"/>
      </c>
      <c r="AL20" s="44">
        <f t="shared" si="22"/>
      </c>
      <c r="AM20" s="46">
        <f t="shared" si="23"/>
      </c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ht="15">
      <c r="A21" s="42">
        <v>17</v>
      </c>
      <c r="B21" s="20"/>
      <c r="C21" s="76"/>
      <c r="D21" s="43">
        <f t="shared" si="0"/>
      </c>
      <c r="E21" s="44">
        <f t="shared" si="1"/>
      </c>
      <c r="F21" s="44">
        <f t="shared" si="2"/>
      </c>
      <c r="G21" s="44">
        <f t="shared" si="3"/>
      </c>
      <c r="H21" s="44">
        <f t="shared" si="4"/>
      </c>
      <c r="I21" s="46">
        <f t="shared" si="5"/>
      </c>
      <c r="K21" s="42">
        <v>17</v>
      </c>
      <c r="L21" s="75"/>
      <c r="M21" s="21"/>
      <c r="N21" s="39">
        <f t="shared" si="6"/>
      </c>
      <c r="O21" s="40">
        <f t="shared" si="7"/>
      </c>
      <c r="P21" s="40">
        <f t="shared" si="8"/>
      </c>
      <c r="Q21" s="40">
        <f t="shared" si="9"/>
      </c>
      <c r="R21" s="44">
        <f t="shared" si="10"/>
      </c>
      <c r="S21" s="46">
        <f t="shared" si="11"/>
      </c>
      <c r="U21" s="42">
        <v>17</v>
      </c>
      <c r="V21" s="20"/>
      <c r="W21" s="21"/>
      <c r="X21" s="39">
        <f t="shared" si="12"/>
      </c>
      <c r="Y21" s="40">
        <f t="shared" si="13"/>
      </c>
      <c r="Z21" s="40">
        <f t="shared" si="14"/>
      </c>
      <c r="AA21" s="40">
        <f t="shared" si="15"/>
      </c>
      <c r="AB21" s="44">
        <f t="shared" si="16"/>
      </c>
      <c r="AC21" s="46">
        <f t="shared" si="17"/>
      </c>
      <c r="AE21" s="42">
        <v>17</v>
      </c>
      <c r="AF21" s="20"/>
      <c r="AG21" s="21"/>
      <c r="AH21" s="39">
        <f t="shared" si="18"/>
      </c>
      <c r="AI21" s="40">
        <f t="shared" si="19"/>
      </c>
      <c r="AJ21" s="40">
        <f t="shared" si="20"/>
      </c>
      <c r="AK21" s="40">
        <f t="shared" si="21"/>
      </c>
      <c r="AL21" s="44">
        <f t="shared" si="22"/>
      </c>
      <c r="AM21" s="46">
        <f t="shared" si="23"/>
      </c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5">
      <c r="A22" s="42">
        <v>18</v>
      </c>
      <c r="B22" s="20"/>
      <c r="C22" s="76"/>
      <c r="D22" s="43">
        <f t="shared" si="0"/>
      </c>
      <c r="E22" s="44">
        <f t="shared" si="1"/>
      </c>
      <c r="F22" s="44">
        <f t="shared" si="2"/>
      </c>
      <c r="G22" s="44">
        <f t="shared" si="3"/>
      </c>
      <c r="H22" s="44">
        <f t="shared" si="4"/>
      </c>
      <c r="I22" s="46">
        <f t="shared" si="5"/>
      </c>
      <c r="K22" s="42">
        <v>18</v>
      </c>
      <c r="L22" s="20"/>
      <c r="M22" s="21"/>
      <c r="N22" s="39">
        <f t="shared" si="6"/>
      </c>
      <c r="O22" s="40">
        <f t="shared" si="7"/>
      </c>
      <c r="P22" s="40">
        <f t="shared" si="8"/>
      </c>
      <c r="Q22" s="40">
        <f t="shared" si="9"/>
      </c>
      <c r="R22" s="44">
        <f t="shared" si="10"/>
      </c>
      <c r="S22" s="46">
        <f t="shared" si="11"/>
      </c>
      <c r="U22" s="42">
        <v>18</v>
      </c>
      <c r="V22" s="20"/>
      <c r="W22" s="21"/>
      <c r="X22" s="39">
        <f t="shared" si="12"/>
      </c>
      <c r="Y22" s="40">
        <f t="shared" si="13"/>
      </c>
      <c r="Z22" s="40">
        <f t="shared" si="14"/>
      </c>
      <c r="AA22" s="40">
        <f t="shared" si="15"/>
      </c>
      <c r="AB22" s="44">
        <f t="shared" si="16"/>
      </c>
      <c r="AC22" s="46">
        <f t="shared" si="17"/>
      </c>
      <c r="AE22" s="42">
        <v>18</v>
      </c>
      <c r="AF22" s="20"/>
      <c r="AG22" s="21"/>
      <c r="AH22" s="39">
        <f t="shared" si="18"/>
      </c>
      <c r="AI22" s="40">
        <f t="shared" si="19"/>
      </c>
      <c r="AJ22" s="40">
        <f t="shared" si="20"/>
      </c>
      <c r="AK22" s="40">
        <f t="shared" si="21"/>
      </c>
      <c r="AL22" s="44">
        <f t="shared" si="22"/>
      </c>
      <c r="AM22" s="46">
        <f t="shared" si="23"/>
      </c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5">
      <c r="A23" s="42">
        <v>19</v>
      </c>
      <c r="B23" s="20"/>
      <c r="C23" s="21"/>
      <c r="D23" s="43">
        <f t="shared" si="0"/>
      </c>
      <c r="E23" s="44">
        <f t="shared" si="1"/>
      </c>
      <c r="F23" s="44">
        <f t="shared" si="2"/>
      </c>
      <c r="G23" s="44">
        <f t="shared" si="3"/>
      </c>
      <c r="H23" s="44">
        <f t="shared" si="4"/>
      </c>
      <c r="I23" s="46">
        <f t="shared" si="5"/>
      </c>
      <c r="K23" s="42">
        <v>19</v>
      </c>
      <c r="L23" s="20"/>
      <c r="M23" s="21"/>
      <c r="N23" s="39">
        <f t="shared" si="6"/>
      </c>
      <c r="O23" s="40">
        <f t="shared" si="7"/>
      </c>
      <c r="P23" s="40">
        <f t="shared" si="8"/>
      </c>
      <c r="Q23" s="40">
        <f t="shared" si="9"/>
      </c>
      <c r="R23" s="44">
        <f t="shared" si="10"/>
      </c>
      <c r="S23" s="46">
        <f t="shared" si="11"/>
      </c>
      <c r="U23" s="42">
        <v>19</v>
      </c>
      <c r="V23" s="20"/>
      <c r="W23" s="21"/>
      <c r="X23" s="39">
        <f t="shared" si="12"/>
      </c>
      <c r="Y23" s="40">
        <f t="shared" si="13"/>
      </c>
      <c r="Z23" s="40">
        <f t="shared" si="14"/>
      </c>
      <c r="AA23" s="40">
        <f t="shared" si="15"/>
      </c>
      <c r="AB23" s="44">
        <f t="shared" si="16"/>
      </c>
      <c r="AC23" s="46">
        <f t="shared" si="17"/>
      </c>
      <c r="AE23" s="42">
        <v>19</v>
      </c>
      <c r="AF23" s="20"/>
      <c r="AG23" s="21"/>
      <c r="AH23" s="39">
        <f t="shared" si="18"/>
      </c>
      <c r="AI23" s="40">
        <f t="shared" si="19"/>
      </c>
      <c r="AJ23" s="40">
        <f t="shared" si="20"/>
      </c>
      <c r="AK23" s="40">
        <f t="shared" si="21"/>
      </c>
      <c r="AL23" s="44">
        <f t="shared" si="22"/>
      </c>
      <c r="AM23" s="46">
        <f t="shared" si="23"/>
      </c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5">
      <c r="A24" s="42">
        <v>20</v>
      </c>
      <c r="B24" s="20"/>
      <c r="C24" s="21"/>
      <c r="D24" s="43">
        <f t="shared" si="0"/>
      </c>
      <c r="E24" s="44">
        <f t="shared" si="1"/>
      </c>
      <c r="F24" s="44">
        <f t="shared" si="2"/>
      </c>
      <c r="G24" s="44">
        <f t="shared" si="3"/>
      </c>
      <c r="H24" s="44">
        <f t="shared" si="4"/>
      </c>
      <c r="I24" s="46">
        <f t="shared" si="5"/>
      </c>
      <c r="K24" s="42">
        <v>20</v>
      </c>
      <c r="L24" s="20"/>
      <c r="M24" s="21"/>
      <c r="N24" s="39">
        <f t="shared" si="6"/>
      </c>
      <c r="O24" s="40">
        <f t="shared" si="7"/>
      </c>
      <c r="P24" s="40">
        <f t="shared" si="8"/>
      </c>
      <c r="Q24" s="40">
        <f t="shared" si="9"/>
      </c>
      <c r="R24" s="44">
        <f t="shared" si="10"/>
      </c>
      <c r="S24" s="46">
        <f t="shared" si="11"/>
      </c>
      <c r="U24" s="42">
        <v>20</v>
      </c>
      <c r="V24" s="20"/>
      <c r="W24" s="21"/>
      <c r="X24" s="39">
        <f t="shared" si="12"/>
      </c>
      <c r="Y24" s="40">
        <f t="shared" si="13"/>
      </c>
      <c r="Z24" s="40">
        <f t="shared" si="14"/>
      </c>
      <c r="AA24" s="40">
        <f t="shared" si="15"/>
      </c>
      <c r="AB24" s="44">
        <f t="shared" si="16"/>
      </c>
      <c r="AC24" s="46">
        <f t="shared" si="17"/>
      </c>
      <c r="AE24" s="42">
        <v>20</v>
      </c>
      <c r="AF24" s="20"/>
      <c r="AG24" s="21"/>
      <c r="AH24" s="39">
        <f t="shared" si="18"/>
      </c>
      <c r="AI24" s="40">
        <f t="shared" si="19"/>
      </c>
      <c r="AJ24" s="40">
        <f t="shared" si="20"/>
      </c>
      <c r="AK24" s="40">
        <f t="shared" si="21"/>
      </c>
      <c r="AL24" s="44">
        <f t="shared" si="22"/>
      </c>
      <c r="AM24" s="46">
        <f t="shared" si="23"/>
      </c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5">
      <c r="A25" s="42">
        <v>21</v>
      </c>
      <c r="B25" s="20"/>
      <c r="C25" s="21"/>
      <c r="D25" s="43">
        <f t="shared" si="0"/>
      </c>
      <c r="E25" s="44">
        <f t="shared" si="1"/>
      </c>
      <c r="F25" s="44">
        <f t="shared" si="2"/>
      </c>
      <c r="G25" s="44">
        <f t="shared" si="3"/>
      </c>
      <c r="H25" s="44">
        <f t="shared" si="4"/>
      </c>
      <c r="I25" s="46">
        <f t="shared" si="5"/>
      </c>
      <c r="K25" s="42">
        <v>21</v>
      </c>
      <c r="L25" s="20"/>
      <c r="M25" s="21"/>
      <c r="N25" s="39">
        <f t="shared" si="6"/>
      </c>
      <c r="O25" s="40">
        <f t="shared" si="7"/>
      </c>
      <c r="P25" s="40">
        <f t="shared" si="8"/>
      </c>
      <c r="Q25" s="40">
        <f t="shared" si="9"/>
      </c>
      <c r="R25" s="44">
        <f t="shared" si="10"/>
      </c>
      <c r="S25" s="46">
        <f t="shared" si="11"/>
      </c>
      <c r="U25" s="42">
        <v>21</v>
      </c>
      <c r="V25" s="20"/>
      <c r="W25" s="21"/>
      <c r="X25" s="39">
        <f t="shared" si="12"/>
      </c>
      <c r="Y25" s="40">
        <f t="shared" si="13"/>
      </c>
      <c r="Z25" s="40">
        <f t="shared" si="14"/>
      </c>
      <c r="AA25" s="40">
        <f t="shared" si="15"/>
      </c>
      <c r="AB25" s="44">
        <f t="shared" si="16"/>
      </c>
      <c r="AC25" s="46">
        <f t="shared" si="17"/>
      </c>
      <c r="AE25" s="42">
        <v>21</v>
      </c>
      <c r="AF25" s="20"/>
      <c r="AG25" s="21"/>
      <c r="AH25" s="39">
        <f t="shared" si="18"/>
      </c>
      <c r="AI25" s="40">
        <f t="shared" si="19"/>
      </c>
      <c r="AJ25" s="40">
        <f t="shared" si="20"/>
      </c>
      <c r="AK25" s="40">
        <f t="shared" si="21"/>
      </c>
      <c r="AL25" s="44">
        <f t="shared" si="22"/>
      </c>
      <c r="AM25" s="46">
        <f t="shared" si="23"/>
      </c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5">
      <c r="A26" s="42">
        <v>22</v>
      </c>
      <c r="B26" s="20"/>
      <c r="C26" s="21"/>
      <c r="D26" s="43">
        <f t="shared" si="0"/>
      </c>
      <c r="E26" s="44">
        <f t="shared" si="1"/>
      </c>
      <c r="F26" s="44">
        <f t="shared" si="2"/>
      </c>
      <c r="G26" s="44">
        <f t="shared" si="3"/>
      </c>
      <c r="H26" s="44">
        <f t="shared" si="4"/>
      </c>
      <c r="I26" s="46">
        <f t="shared" si="5"/>
      </c>
      <c r="K26" s="42">
        <v>22</v>
      </c>
      <c r="L26" s="20"/>
      <c r="M26" s="21"/>
      <c r="N26" s="39">
        <f t="shared" si="6"/>
      </c>
      <c r="O26" s="40">
        <f t="shared" si="7"/>
      </c>
      <c r="P26" s="40">
        <f t="shared" si="8"/>
      </c>
      <c r="Q26" s="40">
        <f t="shared" si="9"/>
      </c>
      <c r="R26" s="44">
        <f t="shared" si="10"/>
      </c>
      <c r="S26" s="46">
        <f t="shared" si="11"/>
      </c>
      <c r="U26" s="42">
        <v>22</v>
      </c>
      <c r="V26" s="20"/>
      <c r="W26" s="21"/>
      <c r="X26" s="39">
        <f t="shared" si="12"/>
      </c>
      <c r="Y26" s="40">
        <f t="shared" si="13"/>
      </c>
      <c r="Z26" s="40">
        <f t="shared" si="14"/>
      </c>
      <c r="AA26" s="40">
        <f t="shared" si="15"/>
      </c>
      <c r="AB26" s="44">
        <f t="shared" si="16"/>
      </c>
      <c r="AC26" s="46">
        <f t="shared" si="17"/>
      </c>
      <c r="AE26" s="42">
        <v>22</v>
      </c>
      <c r="AF26" s="20"/>
      <c r="AG26" s="21"/>
      <c r="AH26" s="39">
        <f t="shared" si="18"/>
      </c>
      <c r="AI26" s="40">
        <f t="shared" si="19"/>
      </c>
      <c r="AJ26" s="40">
        <f t="shared" si="20"/>
      </c>
      <c r="AK26" s="40">
        <f t="shared" si="21"/>
      </c>
      <c r="AL26" s="44">
        <f t="shared" si="22"/>
      </c>
      <c r="AM26" s="46">
        <f t="shared" si="23"/>
      </c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5">
      <c r="A27" s="42">
        <v>23</v>
      </c>
      <c r="B27" s="20"/>
      <c r="C27" s="21"/>
      <c r="D27" s="43">
        <f t="shared" si="0"/>
      </c>
      <c r="E27" s="44">
        <f t="shared" si="1"/>
      </c>
      <c r="F27" s="44">
        <f t="shared" si="2"/>
      </c>
      <c r="G27" s="44">
        <f t="shared" si="3"/>
      </c>
      <c r="H27" s="44">
        <f t="shared" si="4"/>
      </c>
      <c r="I27" s="46">
        <f t="shared" si="5"/>
      </c>
      <c r="K27" s="42">
        <v>23</v>
      </c>
      <c r="L27" s="20"/>
      <c r="M27" s="21"/>
      <c r="N27" s="39">
        <f t="shared" si="6"/>
      </c>
      <c r="O27" s="40">
        <f t="shared" si="7"/>
      </c>
      <c r="P27" s="40">
        <f t="shared" si="8"/>
      </c>
      <c r="Q27" s="40">
        <f t="shared" si="9"/>
      </c>
      <c r="R27" s="44">
        <f t="shared" si="10"/>
      </c>
      <c r="S27" s="46">
        <f t="shared" si="11"/>
      </c>
      <c r="U27" s="42">
        <v>23</v>
      </c>
      <c r="V27" s="20"/>
      <c r="W27" s="21"/>
      <c r="X27" s="39">
        <f t="shared" si="12"/>
      </c>
      <c r="Y27" s="40">
        <f t="shared" si="13"/>
      </c>
      <c r="Z27" s="40">
        <f t="shared" si="14"/>
      </c>
      <c r="AA27" s="40">
        <f t="shared" si="15"/>
      </c>
      <c r="AB27" s="44">
        <f t="shared" si="16"/>
      </c>
      <c r="AC27" s="46">
        <f t="shared" si="17"/>
      </c>
      <c r="AE27" s="42">
        <v>23</v>
      </c>
      <c r="AF27" s="20"/>
      <c r="AG27" s="21"/>
      <c r="AH27" s="39">
        <f t="shared" si="18"/>
      </c>
      <c r="AI27" s="40">
        <f t="shared" si="19"/>
      </c>
      <c r="AJ27" s="40">
        <f t="shared" si="20"/>
      </c>
      <c r="AK27" s="40">
        <f t="shared" si="21"/>
      </c>
      <c r="AL27" s="44">
        <f t="shared" si="22"/>
      </c>
      <c r="AM27" s="46">
        <f t="shared" si="23"/>
      </c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5">
      <c r="A28" s="42">
        <v>24</v>
      </c>
      <c r="B28" s="20"/>
      <c r="C28" s="21"/>
      <c r="D28" s="43">
        <f t="shared" si="0"/>
      </c>
      <c r="E28" s="44">
        <f t="shared" si="1"/>
      </c>
      <c r="F28" s="44">
        <f t="shared" si="2"/>
      </c>
      <c r="G28" s="44">
        <f t="shared" si="3"/>
      </c>
      <c r="H28" s="44">
        <f t="shared" si="4"/>
      </c>
      <c r="I28" s="46">
        <f t="shared" si="5"/>
      </c>
      <c r="K28" s="42">
        <v>24</v>
      </c>
      <c r="L28" s="20"/>
      <c r="M28" s="21"/>
      <c r="N28" s="39">
        <f t="shared" si="6"/>
      </c>
      <c r="O28" s="40">
        <f t="shared" si="7"/>
      </c>
      <c r="P28" s="40">
        <f t="shared" si="8"/>
      </c>
      <c r="Q28" s="40">
        <f t="shared" si="9"/>
      </c>
      <c r="R28" s="44">
        <f t="shared" si="10"/>
      </c>
      <c r="S28" s="46">
        <f t="shared" si="11"/>
      </c>
      <c r="U28" s="42">
        <v>24</v>
      </c>
      <c r="V28" s="20"/>
      <c r="W28" s="21"/>
      <c r="X28" s="39">
        <f t="shared" si="12"/>
      </c>
      <c r="Y28" s="40">
        <f t="shared" si="13"/>
      </c>
      <c r="Z28" s="40">
        <f t="shared" si="14"/>
      </c>
      <c r="AA28" s="40">
        <f t="shared" si="15"/>
      </c>
      <c r="AB28" s="44">
        <f t="shared" si="16"/>
      </c>
      <c r="AC28" s="46">
        <f t="shared" si="17"/>
      </c>
      <c r="AE28" s="42">
        <v>24</v>
      </c>
      <c r="AF28" s="20"/>
      <c r="AG28" s="21"/>
      <c r="AH28" s="39">
        <f t="shared" si="18"/>
      </c>
      <c r="AI28" s="40">
        <f t="shared" si="19"/>
      </c>
      <c r="AJ28" s="40">
        <f t="shared" si="20"/>
      </c>
      <c r="AK28" s="40">
        <f t="shared" si="21"/>
      </c>
      <c r="AL28" s="44">
        <f t="shared" si="22"/>
      </c>
      <c r="AM28" s="46">
        <f t="shared" si="23"/>
      </c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5">
      <c r="A29" s="47">
        <v>25</v>
      </c>
      <c r="B29" s="22"/>
      <c r="C29" s="23"/>
      <c r="D29" s="48">
        <f t="shared" si="0"/>
      </c>
      <c r="E29" s="49">
        <f t="shared" si="1"/>
      </c>
      <c r="F29" s="49">
        <f t="shared" si="2"/>
      </c>
      <c r="G29" s="49">
        <f>IF(E29="","",COUNTIF($D$5:$E$29,E29))</f>
      </c>
      <c r="H29" s="49">
        <f t="shared" si="4"/>
      </c>
      <c r="I29" s="50">
        <f t="shared" si="5"/>
      </c>
      <c r="K29" s="47">
        <v>25</v>
      </c>
      <c r="L29" s="22"/>
      <c r="M29" s="23"/>
      <c r="N29" s="39">
        <f t="shared" si="6"/>
      </c>
      <c r="O29" s="40">
        <f t="shared" si="7"/>
      </c>
      <c r="P29" s="40">
        <f t="shared" si="8"/>
      </c>
      <c r="Q29" s="40">
        <f t="shared" si="9"/>
      </c>
      <c r="R29" s="49">
        <f t="shared" si="10"/>
      </c>
      <c r="S29" s="50">
        <f t="shared" si="11"/>
      </c>
      <c r="U29" s="47">
        <v>25</v>
      </c>
      <c r="V29" s="22"/>
      <c r="W29" s="23"/>
      <c r="X29" s="39">
        <f t="shared" si="12"/>
      </c>
      <c r="Y29" s="40">
        <f t="shared" si="13"/>
      </c>
      <c r="Z29" s="40">
        <f t="shared" si="14"/>
      </c>
      <c r="AA29" s="40">
        <f t="shared" si="15"/>
      </c>
      <c r="AB29" s="49">
        <f t="shared" si="16"/>
      </c>
      <c r="AC29" s="50">
        <f t="shared" si="17"/>
      </c>
      <c r="AE29" s="47">
        <v>25</v>
      </c>
      <c r="AF29" s="22"/>
      <c r="AG29" s="23"/>
      <c r="AH29" s="39">
        <f t="shared" si="18"/>
      </c>
      <c r="AI29" s="40">
        <f t="shared" si="19"/>
      </c>
      <c r="AJ29" s="40">
        <f t="shared" si="20"/>
      </c>
      <c r="AK29" s="40">
        <f t="shared" si="21"/>
      </c>
      <c r="AL29" s="49">
        <f t="shared" si="22"/>
      </c>
      <c r="AM29" s="50">
        <f t="shared" si="23"/>
      </c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5">
      <c r="A30" s="51" t="s">
        <v>18</v>
      </c>
      <c r="B30" s="52">
        <f>IF(B5="","",AVERAGE(B5:B29))</f>
        <v>0.10749999999999998</v>
      </c>
      <c r="C30" s="52">
        <f>IF(C5="","",AVERAGE(C5:C29))</f>
        <v>0.11750000000000002</v>
      </c>
      <c r="D30" s="53"/>
      <c r="E30" s="53"/>
      <c r="F30" s="53"/>
      <c r="G30" s="53"/>
      <c r="H30" s="53"/>
      <c r="I30" s="53"/>
      <c r="J30" s="54"/>
      <c r="K30" s="55" t="s">
        <v>18</v>
      </c>
      <c r="L30" s="52">
        <f>IF(L5="","",AVERAGE(L5:L29))</f>
        <v>0.10333333333333333</v>
      </c>
      <c r="M30" s="52">
        <f>IF(M5="","",AVERAGE(M5:M29))</f>
        <v>0.0396</v>
      </c>
      <c r="N30" s="53"/>
      <c r="O30" s="53"/>
      <c r="P30" s="53"/>
      <c r="Q30" s="53"/>
      <c r="R30" s="56"/>
      <c r="S30" s="53"/>
      <c r="T30" s="54"/>
      <c r="U30" s="55" t="s">
        <v>18</v>
      </c>
      <c r="V30" s="52">
        <f>IF(V5="","",AVERAGE(V5:V29))</f>
      </c>
      <c r="W30" s="52">
        <f>IF(W5="","",AVERAGE(W5:W29))</f>
      </c>
      <c r="X30" s="53"/>
      <c r="Y30" s="53"/>
      <c r="Z30" s="53"/>
      <c r="AA30" s="53"/>
      <c r="AB30" s="56"/>
      <c r="AC30" s="53"/>
      <c r="AD30" s="54"/>
      <c r="AE30" s="55" t="s">
        <v>18</v>
      </c>
      <c r="AF30" s="52">
        <f>IF(AF5="","",AVERAGE(AF5:AF29))</f>
      </c>
      <c r="AG30" s="52">
        <f>IF(AG5="","",AVERAGE(AG5:AG29))</f>
      </c>
      <c r="AH30" s="53"/>
      <c r="AI30" s="53"/>
      <c r="AJ30" s="53"/>
      <c r="AK30" s="53"/>
      <c r="AL30" s="56"/>
      <c r="AM30" s="5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5">
      <c r="A31" s="51" t="s">
        <v>17</v>
      </c>
      <c r="B31" s="52">
        <f>IF(B5="","",MEDIAN(B5:B29))</f>
        <v>0.1</v>
      </c>
      <c r="C31" s="52">
        <f>IF(C5="","",MEDIAN(C5:C29))</f>
        <v>0.1</v>
      </c>
      <c r="D31" s="53"/>
      <c r="E31" s="53"/>
      <c r="F31" s="53"/>
      <c r="G31" s="53"/>
      <c r="I31" s="53"/>
      <c r="J31" s="54"/>
      <c r="K31" s="55" t="s">
        <v>17</v>
      </c>
      <c r="L31" s="52">
        <f>IF(L5="","",MEDIAN(L5:L29))</f>
        <v>0.08</v>
      </c>
      <c r="M31" s="52">
        <f>IF(M5="","",MEDIAN(M5:M29))</f>
        <v>0.0285</v>
      </c>
      <c r="N31" s="53"/>
      <c r="O31" s="53"/>
      <c r="P31" s="53"/>
      <c r="Q31" s="53"/>
      <c r="R31" s="53"/>
      <c r="S31" s="53"/>
      <c r="T31" s="54"/>
      <c r="U31" s="55" t="s">
        <v>17</v>
      </c>
      <c r="V31" s="52">
        <f>IF(V5="","",MEDIAN(V5:V29))</f>
      </c>
      <c r="W31" s="52">
        <f>IF(W5="","",MEDIAN(W5:W29))</f>
      </c>
      <c r="X31" s="53"/>
      <c r="Y31" s="53"/>
      <c r="Z31" s="53"/>
      <c r="AA31" s="53"/>
      <c r="AB31" s="53"/>
      <c r="AC31" s="53"/>
      <c r="AD31" s="54"/>
      <c r="AE31" s="55" t="s">
        <v>17</v>
      </c>
      <c r="AF31" s="52">
        <f>IF(AF5="","",MEDIAN(AF5:AF29))</f>
      </c>
      <c r="AG31" s="52">
        <f>IF(AG5="","",MEDIAN(AG5:AG29))</f>
      </c>
      <c r="AH31" s="53"/>
      <c r="AI31" s="53"/>
      <c r="AJ31" s="53"/>
      <c r="AK31" s="53"/>
      <c r="AL31" s="53"/>
      <c r="AM31" s="5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5">
      <c r="A32" s="57"/>
      <c r="C32" s="58" t="s">
        <v>1</v>
      </c>
      <c r="H32" s="59">
        <f>COUNT(H5:H29)</f>
        <v>12</v>
      </c>
      <c r="I32" s="59">
        <f>COUNT(I5:I29)</f>
        <v>8</v>
      </c>
      <c r="J32" s="53"/>
      <c r="K32" s="54"/>
      <c r="M32" s="58" t="s">
        <v>1</v>
      </c>
      <c r="R32" s="59">
        <f>COUNT(R5:R29)</f>
        <v>9</v>
      </c>
      <c r="S32" s="59">
        <f>COUNT(S5:S29)</f>
        <v>10</v>
      </c>
      <c r="T32" s="54"/>
      <c r="U32" s="54"/>
      <c r="W32" s="58" t="s">
        <v>1</v>
      </c>
      <c r="AB32" s="59">
        <f>COUNT(AB5:AB29)</f>
        <v>0</v>
      </c>
      <c r="AC32" s="59">
        <f>COUNT(AC5:AC29)</f>
        <v>0</v>
      </c>
      <c r="AD32" s="54"/>
      <c r="AE32" s="54"/>
      <c r="AG32" s="58" t="s">
        <v>1</v>
      </c>
      <c r="AL32" s="59">
        <f>COUNT(AL5:AL29)</f>
        <v>0</v>
      </c>
      <c r="AM32" s="59">
        <f>COUNT(AM5:AM29)</f>
        <v>0</v>
      </c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3:52" ht="15">
      <c r="C33" s="58" t="s">
        <v>5</v>
      </c>
      <c r="H33" s="60">
        <f>SUM(H5:H29)</f>
        <v>130.5</v>
      </c>
      <c r="I33" s="60">
        <f>SUM(I5:I29)</f>
        <v>79.5</v>
      </c>
      <c r="M33" s="58" t="s">
        <v>5</v>
      </c>
      <c r="R33" s="60">
        <f>SUM(R5:R29)</f>
        <v>119</v>
      </c>
      <c r="S33" s="60">
        <f>SUM(S5:S29)</f>
        <v>71</v>
      </c>
      <c r="T33" s="54"/>
      <c r="W33" s="58" t="s">
        <v>5</v>
      </c>
      <c r="AB33" s="60">
        <f>SUM(AB5:AB29)</f>
        <v>0</v>
      </c>
      <c r="AC33" s="60">
        <f>SUM(AC5:AC29)</f>
        <v>0</v>
      </c>
      <c r="AD33" s="54"/>
      <c r="AG33" s="58" t="s">
        <v>5</v>
      </c>
      <c r="AL33" s="60">
        <f>SUM(AL5:AL29)</f>
        <v>0</v>
      </c>
      <c r="AM33" s="60">
        <f>SUM(AM5:AM29)</f>
        <v>0</v>
      </c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2:52" ht="18">
      <c r="B34" s="61"/>
      <c r="C34" s="62" t="s">
        <v>13</v>
      </c>
      <c r="D34" s="61"/>
      <c r="E34" s="61">
        <f>MIN(H34:I34)</f>
        <v>43.5</v>
      </c>
      <c r="F34" s="61"/>
      <c r="G34" s="61"/>
      <c r="H34" s="63">
        <f>(H32*I32)+((H32*(H32+1))/2)-H33</f>
        <v>43.5</v>
      </c>
      <c r="I34" s="63">
        <f>(I32*H32)+((I32*(I32+1))/2)-I33</f>
        <v>52.5</v>
      </c>
      <c r="J34" s="59"/>
      <c r="L34" s="61"/>
      <c r="M34" s="62" t="s">
        <v>13</v>
      </c>
      <c r="N34" s="61"/>
      <c r="O34" s="61">
        <f>MIN(R34:S34)</f>
        <v>16</v>
      </c>
      <c r="P34" s="61"/>
      <c r="Q34" s="61"/>
      <c r="R34" s="64">
        <f>(R32*S32)+((R32*(R32+1))/2)-R33</f>
        <v>16</v>
      </c>
      <c r="S34" s="64">
        <f>(S32*R32)+((S32*(S32+1))/2)-S33</f>
        <v>74</v>
      </c>
      <c r="V34" s="61"/>
      <c r="W34" s="62" t="s">
        <v>13</v>
      </c>
      <c r="X34" s="61"/>
      <c r="Y34" s="61">
        <f>MIN(AB34:AC34)</f>
        <v>0</v>
      </c>
      <c r="Z34" s="61"/>
      <c r="AA34" s="61"/>
      <c r="AB34" s="64">
        <f>(AB32*AC32)+((AB32*(AB32+1))/2)-AB33</f>
        <v>0</v>
      </c>
      <c r="AC34" s="64">
        <f>(AC32*AB32)+((AC32*(AC32+1))/2)-AC33</f>
        <v>0</v>
      </c>
      <c r="AF34" s="61"/>
      <c r="AG34" s="62" t="s">
        <v>13</v>
      </c>
      <c r="AH34" s="61"/>
      <c r="AI34" s="61">
        <f>MIN(AL34:AM34)</f>
        <v>0</v>
      </c>
      <c r="AJ34" s="61"/>
      <c r="AK34" s="61"/>
      <c r="AL34" s="64">
        <f>(AL32*AM32)+((AL32*(AL32+1))/2)-AL33</f>
        <v>0</v>
      </c>
      <c r="AM34" s="64">
        <f>(AM32*AL32)+((AM32*(AM32+1))/2)-AM33</f>
        <v>0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2:52" ht="15">
      <c r="B35" s="65"/>
      <c r="C35" s="66" t="s">
        <v>14</v>
      </c>
      <c r="D35" s="65"/>
      <c r="E35" s="65"/>
      <c r="F35" s="65"/>
      <c r="G35" s="65"/>
      <c r="H35" s="67">
        <f>IF(B5="","-",IF(C5="","-",INDEX('Critical values 5%'!$B$7:$Z$31,I36,C36)))</f>
        <v>22</v>
      </c>
      <c r="I35" s="68" t="s">
        <v>15</v>
      </c>
      <c r="J35" s="59"/>
      <c r="L35" s="65"/>
      <c r="M35" s="66" t="s">
        <v>14</v>
      </c>
      <c r="N35" s="65"/>
      <c r="O35" s="65"/>
      <c r="P35" s="65"/>
      <c r="Q35" s="65"/>
      <c r="R35" s="67">
        <f>IF(L5="","-",IF(M5="","-",INDEX('Critical values 5%'!$B$7:$Z$31,S36,M36)))</f>
        <v>20</v>
      </c>
      <c r="S35" s="68" t="s">
        <v>15</v>
      </c>
      <c r="V35" s="65"/>
      <c r="W35" s="66" t="s">
        <v>14</v>
      </c>
      <c r="X35" s="65"/>
      <c r="Y35" s="65"/>
      <c r="Z35" s="65"/>
      <c r="AA35" s="65"/>
      <c r="AB35" s="67" t="str">
        <f>IF(V5="","-",IF(W5="","-",INDEX('Critical values 5%'!$B$7:$Z$31,AC36,W36)))</f>
        <v>-</v>
      </c>
      <c r="AC35" s="68" t="s">
        <v>15</v>
      </c>
      <c r="AF35" s="65"/>
      <c r="AG35" s="66" t="s">
        <v>14</v>
      </c>
      <c r="AH35" s="65"/>
      <c r="AI35" s="65"/>
      <c r="AJ35" s="65"/>
      <c r="AK35" s="65"/>
      <c r="AL35" s="67" t="str">
        <f>IF(AF5="","-",IF(AG5="","-",INDEX('Critical values 5%'!$B$7:$Z$31,AM36,AG36)))</f>
        <v>-</v>
      </c>
      <c r="AM35" s="68" t="s">
        <v>15</v>
      </c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2:52" ht="18">
      <c r="B36" s="69" t="s">
        <v>6</v>
      </c>
      <c r="C36" s="70">
        <f>MIN(H32:I32)</f>
        <v>8</v>
      </c>
      <c r="H36" s="69" t="s">
        <v>7</v>
      </c>
      <c r="I36" s="70">
        <f>MAX(H32:I32)</f>
        <v>12</v>
      </c>
      <c r="L36" s="69" t="s">
        <v>6</v>
      </c>
      <c r="M36" s="70">
        <f>MIN(R32:S32)</f>
        <v>9</v>
      </c>
      <c r="R36" s="69" t="s">
        <v>7</v>
      </c>
      <c r="S36" s="70">
        <f>MAX(R32:S32)</f>
        <v>10</v>
      </c>
      <c r="V36" s="69" t="s">
        <v>6</v>
      </c>
      <c r="W36" s="70">
        <f>MIN(AB32:AC32)</f>
        <v>0</v>
      </c>
      <c r="AB36" s="69" t="s">
        <v>7</v>
      </c>
      <c r="AC36" s="70">
        <f>MAX(AB32:AC32)</f>
        <v>0</v>
      </c>
      <c r="AF36" s="69" t="s">
        <v>6</v>
      </c>
      <c r="AG36" s="70">
        <f>MIN(AL32:AM32)</f>
        <v>0</v>
      </c>
      <c r="AL36" s="69" t="s">
        <v>7</v>
      </c>
      <c r="AM36" s="70">
        <f>MAX(AL32:AM32)</f>
        <v>0</v>
      </c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2:52" ht="15">
      <c r="B37" s="66" t="s">
        <v>10</v>
      </c>
      <c r="C37" s="92" t="str">
        <f>IF(H35="-","No test (since n&lt; 3 or 4)",IF(E34&lt;H35,"Populations not similar","Populations similar"))</f>
        <v>Populations similar</v>
      </c>
      <c r="D37" s="92"/>
      <c r="E37" s="92"/>
      <c r="F37" s="92"/>
      <c r="G37" s="92"/>
      <c r="H37" s="92"/>
      <c r="I37" s="92"/>
      <c r="L37" s="66" t="s">
        <v>10</v>
      </c>
      <c r="M37" s="92" t="str">
        <f>IF(R35="-","No test (since n&lt; 3 or 4)",IF(O34&lt;R35,"Populations not similar","Populations similar"))</f>
        <v>Populations not similar</v>
      </c>
      <c r="N37" s="92"/>
      <c r="O37" s="92"/>
      <c r="P37" s="92"/>
      <c r="Q37" s="92"/>
      <c r="R37" s="92"/>
      <c r="S37" s="92"/>
      <c r="V37" s="66" t="s">
        <v>10</v>
      </c>
      <c r="W37" s="92" t="str">
        <f>IF(AB35="-","No test (since n&lt; 3 or 4)",IF(Y34&lt;AB35,"Populations not similar","Populations similar"))</f>
        <v>No test (since n&lt; 3 or 4)</v>
      </c>
      <c r="X37" s="92"/>
      <c r="Y37" s="92"/>
      <c r="Z37" s="92"/>
      <c r="AA37" s="92"/>
      <c r="AB37" s="92"/>
      <c r="AC37" s="92"/>
      <c r="AF37" s="66" t="s">
        <v>10</v>
      </c>
      <c r="AG37" s="92" t="str">
        <f>IF(AL35="-","No test (since n&lt; 3 or 4)",IF(AI34&lt;AL35,"Populations not similar","Populations similar"))</f>
        <v>No test (since n&lt; 3 or 4)</v>
      </c>
      <c r="AH37" s="92"/>
      <c r="AI37" s="92"/>
      <c r="AJ37" s="92"/>
      <c r="AK37" s="92"/>
      <c r="AL37" s="92"/>
      <c r="AM37" s="92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40:52" ht="15"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2:52" ht="15">
      <c r="B39" s="71" t="s">
        <v>20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3"/>
      <c r="X39" s="73"/>
      <c r="Y39" s="73"/>
      <c r="Z39" s="73"/>
      <c r="AA39" s="73"/>
      <c r="AB39" s="7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40:52" ht="15"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</sheetData>
  <sheetProtection sheet="1"/>
  <mergeCells count="4">
    <mergeCell ref="AG37:AM37"/>
    <mergeCell ref="W37:AC37"/>
    <mergeCell ref="M37:S37"/>
    <mergeCell ref="C37:I37"/>
  </mergeCells>
  <conditionalFormatting sqref="C37:I37 M37:S37 W37:AC37 AG37:AM37">
    <cfRule type="containsText" priority="7" dxfId="2" operator="containsText" stopIfTrue="1" text="not">
      <formula>NOT(ISERROR(SEARCH("not",C37)))</formula>
    </cfRule>
    <cfRule type="containsText" priority="8" dxfId="3" operator="containsText" stopIfTrue="1" text="Populations similar">
      <formula>NOT(ISERROR(SEARCH("Populations similar",C37)))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B32"/>
  <sheetViews>
    <sheetView zoomScalePageLayoutView="0" workbookViewId="0" topLeftCell="A1">
      <selection activeCell="Q2" sqref="Q2"/>
    </sheetView>
  </sheetViews>
  <sheetFormatPr defaultColWidth="9.140625" defaultRowHeight="15"/>
  <cols>
    <col min="1" max="5" width="4.00390625" style="0" bestFit="1" customWidth="1"/>
    <col min="6" max="6" width="4.00390625" style="0" customWidth="1"/>
    <col min="7" max="24" width="4.00390625" style="0" bestFit="1" customWidth="1"/>
    <col min="25" max="25" width="4.421875" style="0" customWidth="1"/>
    <col min="26" max="26" width="4.28125" style="0" customWidth="1"/>
  </cols>
  <sheetData>
    <row r="1" ht="15.75">
      <c r="A1" s="8" t="s">
        <v>21</v>
      </c>
    </row>
    <row r="2" ht="18">
      <c r="A2" t="s">
        <v>19</v>
      </c>
    </row>
    <row r="3" spans="1:24" ht="15">
      <c r="A3" s="4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6" ht="18">
      <c r="B5" s="2" t="s">
        <v>8</v>
      </c>
      <c r="C5" s="9" t="s">
        <v>22</v>
      </c>
      <c r="D5" s="9"/>
      <c r="E5" s="9"/>
      <c r="F5" s="9"/>
    </row>
    <row r="6" spans="1:26" ht="18">
      <c r="A6" s="10" t="s">
        <v>9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</row>
    <row r="7" spans="1:26" ht="15">
      <c r="A7" s="10">
        <v>1</v>
      </c>
      <c r="B7" s="6" t="s">
        <v>16</v>
      </c>
      <c r="C7" s="6" t="s">
        <v>16</v>
      </c>
      <c r="D7" s="6" t="s">
        <v>16</v>
      </c>
      <c r="E7" s="6" t="s">
        <v>16</v>
      </c>
      <c r="F7" s="6" t="s">
        <v>16</v>
      </c>
      <c r="G7" s="6" t="s">
        <v>16</v>
      </c>
      <c r="H7" s="6" t="s">
        <v>16</v>
      </c>
      <c r="I7" s="6" t="s">
        <v>16</v>
      </c>
      <c r="J7" s="6" t="s">
        <v>16</v>
      </c>
      <c r="K7" s="6" t="s">
        <v>16</v>
      </c>
      <c r="L7" s="6" t="s">
        <v>16</v>
      </c>
      <c r="M7" s="6" t="s">
        <v>16</v>
      </c>
      <c r="N7" s="6" t="s">
        <v>16</v>
      </c>
      <c r="O7" s="6" t="s">
        <v>16</v>
      </c>
      <c r="P7" s="6" t="s">
        <v>16</v>
      </c>
      <c r="Q7" s="6" t="s">
        <v>16</v>
      </c>
      <c r="R7" s="6" t="s">
        <v>16</v>
      </c>
      <c r="S7" s="6" t="s">
        <v>16</v>
      </c>
      <c r="T7" s="6" t="s">
        <v>16</v>
      </c>
      <c r="U7" s="6" t="s">
        <v>16</v>
      </c>
      <c r="V7" s="6" t="s">
        <v>16</v>
      </c>
      <c r="W7" s="6" t="s">
        <v>16</v>
      </c>
      <c r="X7" s="6" t="s">
        <v>16</v>
      </c>
      <c r="Y7" s="6" t="s">
        <v>16</v>
      </c>
      <c r="Z7" s="6" t="s">
        <v>16</v>
      </c>
    </row>
    <row r="8" spans="1:26" ht="15">
      <c r="A8" s="10">
        <v>2</v>
      </c>
      <c r="B8" s="6" t="s">
        <v>16</v>
      </c>
      <c r="C8" s="6" t="s">
        <v>16</v>
      </c>
      <c r="D8" s="6" t="s">
        <v>16</v>
      </c>
      <c r="E8" s="6" t="s">
        <v>16</v>
      </c>
      <c r="F8" s="6" t="s">
        <v>16</v>
      </c>
      <c r="G8" s="6" t="s">
        <v>16</v>
      </c>
      <c r="H8" s="6" t="s">
        <v>16</v>
      </c>
      <c r="I8" s="6" t="s">
        <v>16</v>
      </c>
      <c r="J8" s="6" t="s">
        <v>16</v>
      </c>
      <c r="K8" s="6" t="s">
        <v>16</v>
      </c>
      <c r="L8" s="6" t="s">
        <v>16</v>
      </c>
      <c r="M8" s="6" t="s">
        <v>16</v>
      </c>
      <c r="N8" s="6" t="s">
        <v>16</v>
      </c>
      <c r="O8" s="6" t="s">
        <v>16</v>
      </c>
      <c r="P8" s="6" t="s">
        <v>16</v>
      </c>
      <c r="Q8" s="6" t="s">
        <v>16</v>
      </c>
      <c r="R8" s="6" t="s">
        <v>16</v>
      </c>
      <c r="S8" s="6" t="s">
        <v>16</v>
      </c>
      <c r="T8" s="6" t="s">
        <v>16</v>
      </c>
      <c r="U8" s="6" t="s">
        <v>16</v>
      </c>
      <c r="V8" s="6" t="s">
        <v>16</v>
      </c>
      <c r="W8" s="6" t="s">
        <v>16</v>
      </c>
      <c r="X8" s="6" t="s">
        <v>16</v>
      </c>
      <c r="Y8" s="6" t="s">
        <v>16</v>
      </c>
      <c r="Z8" s="6" t="s">
        <v>16</v>
      </c>
    </row>
    <row r="9" spans="1:26" ht="15">
      <c r="A9" s="10">
        <v>3</v>
      </c>
      <c r="B9" s="6" t="s">
        <v>16</v>
      </c>
      <c r="C9" s="6" t="s">
        <v>16</v>
      </c>
      <c r="D9" s="6" t="s">
        <v>16</v>
      </c>
      <c r="E9" s="6" t="s">
        <v>16</v>
      </c>
      <c r="F9" s="6" t="s">
        <v>16</v>
      </c>
      <c r="G9" s="6" t="s">
        <v>16</v>
      </c>
      <c r="H9" s="6" t="s">
        <v>16</v>
      </c>
      <c r="I9" s="6" t="s">
        <v>16</v>
      </c>
      <c r="J9" s="6" t="s">
        <v>16</v>
      </c>
      <c r="K9" s="6" t="s">
        <v>16</v>
      </c>
      <c r="L9" s="6" t="s">
        <v>16</v>
      </c>
      <c r="M9" s="6" t="s">
        <v>16</v>
      </c>
      <c r="N9" s="6" t="s">
        <v>16</v>
      </c>
      <c r="O9" s="6" t="s">
        <v>16</v>
      </c>
      <c r="P9" s="6" t="s">
        <v>16</v>
      </c>
      <c r="Q9" s="6" t="s">
        <v>16</v>
      </c>
      <c r="R9" s="6" t="s">
        <v>16</v>
      </c>
      <c r="S9" s="6" t="s">
        <v>16</v>
      </c>
      <c r="T9" s="6" t="s">
        <v>16</v>
      </c>
      <c r="U9" s="6" t="s">
        <v>16</v>
      </c>
      <c r="V9" s="6" t="s">
        <v>16</v>
      </c>
      <c r="W9" s="6" t="s">
        <v>16</v>
      </c>
      <c r="X9" s="6" t="s">
        <v>16</v>
      </c>
      <c r="Y9" s="6" t="s">
        <v>16</v>
      </c>
      <c r="Z9" s="6" t="s">
        <v>16</v>
      </c>
    </row>
    <row r="10" spans="1:26" ht="15">
      <c r="A10" s="11">
        <v>4</v>
      </c>
      <c r="B10" s="6" t="s">
        <v>16</v>
      </c>
      <c r="C10" s="6" t="s">
        <v>16</v>
      </c>
      <c r="D10" s="6" t="s">
        <v>16</v>
      </c>
      <c r="E10" s="6">
        <v>0</v>
      </c>
      <c r="F10" s="6" t="s">
        <v>16</v>
      </c>
      <c r="G10" s="6" t="s">
        <v>16</v>
      </c>
      <c r="H10" s="6" t="s">
        <v>16</v>
      </c>
      <c r="I10" s="6" t="s">
        <v>16</v>
      </c>
      <c r="J10" s="6" t="s">
        <v>16</v>
      </c>
      <c r="K10" s="6" t="s">
        <v>16</v>
      </c>
      <c r="L10" s="6" t="s">
        <v>16</v>
      </c>
      <c r="M10" s="6" t="s">
        <v>16</v>
      </c>
      <c r="N10" s="6" t="s">
        <v>16</v>
      </c>
      <c r="O10" s="6" t="s">
        <v>16</v>
      </c>
      <c r="P10" s="6" t="s">
        <v>16</v>
      </c>
      <c r="Q10" s="6" t="s">
        <v>16</v>
      </c>
      <c r="R10" s="6" t="s">
        <v>16</v>
      </c>
      <c r="S10" s="6" t="s">
        <v>16</v>
      </c>
      <c r="T10" s="6" t="s">
        <v>16</v>
      </c>
      <c r="U10" s="6" t="s">
        <v>16</v>
      </c>
      <c r="V10" s="6" t="s">
        <v>16</v>
      </c>
      <c r="W10" s="6" t="s">
        <v>16</v>
      </c>
      <c r="X10" s="6" t="s">
        <v>16</v>
      </c>
      <c r="Y10" s="6" t="s">
        <v>16</v>
      </c>
      <c r="Z10" s="6" t="s">
        <v>16</v>
      </c>
    </row>
    <row r="11" spans="1:26" ht="15">
      <c r="A11" s="10">
        <v>5</v>
      </c>
      <c r="B11" s="6" t="s">
        <v>16</v>
      </c>
      <c r="C11" s="6" t="s">
        <v>16</v>
      </c>
      <c r="D11" s="6">
        <v>0</v>
      </c>
      <c r="E11" s="6">
        <v>1</v>
      </c>
      <c r="F11" s="6">
        <v>2</v>
      </c>
      <c r="G11" s="6" t="s">
        <v>16</v>
      </c>
      <c r="H11" s="6" t="s">
        <v>16</v>
      </c>
      <c r="I11" s="6" t="s">
        <v>16</v>
      </c>
      <c r="J11" s="6" t="s">
        <v>16</v>
      </c>
      <c r="K11" s="6" t="s">
        <v>16</v>
      </c>
      <c r="L11" s="6" t="s">
        <v>16</v>
      </c>
      <c r="M11" s="6" t="s">
        <v>16</v>
      </c>
      <c r="N11" s="6" t="s">
        <v>16</v>
      </c>
      <c r="O11" s="6" t="s">
        <v>16</v>
      </c>
      <c r="P11" s="6" t="s">
        <v>16</v>
      </c>
      <c r="Q11" s="6" t="s">
        <v>16</v>
      </c>
      <c r="R11" s="6" t="s">
        <v>16</v>
      </c>
      <c r="S11" s="6" t="s">
        <v>16</v>
      </c>
      <c r="T11" s="6" t="s">
        <v>16</v>
      </c>
      <c r="U11" s="6" t="s">
        <v>16</v>
      </c>
      <c r="V11" s="6" t="s">
        <v>16</v>
      </c>
      <c r="W11" s="6" t="s">
        <v>16</v>
      </c>
      <c r="X11" s="6" t="s">
        <v>16</v>
      </c>
      <c r="Y11" s="6" t="s">
        <v>16</v>
      </c>
      <c r="Z11" s="6" t="s">
        <v>16</v>
      </c>
    </row>
    <row r="12" spans="1:26" ht="15">
      <c r="A12" s="10">
        <v>6</v>
      </c>
      <c r="B12" s="6" t="s">
        <v>16</v>
      </c>
      <c r="C12" s="6" t="s">
        <v>16</v>
      </c>
      <c r="D12" s="6">
        <v>1</v>
      </c>
      <c r="E12" s="6">
        <v>2</v>
      </c>
      <c r="F12" s="6">
        <v>3</v>
      </c>
      <c r="G12" s="6">
        <v>5</v>
      </c>
      <c r="H12" s="6" t="s">
        <v>16</v>
      </c>
      <c r="I12" s="6" t="s">
        <v>16</v>
      </c>
      <c r="J12" s="6" t="s">
        <v>16</v>
      </c>
      <c r="K12" s="6" t="s">
        <v>16</v>
      </c>
      <c r="L12" s="6" t="s">
        <v>16</v>
      </c>
      <c r="M12" s="6" t="s">
        <v>16</v>
      </c>
      <c r="N12" s="6" t="s">
        <v>16</v>
      </c>
      <c r="O12" s="6" t="s">
        <v>16</v>
      </c>
      <c r="P12" s="6" t="s">
        <v>16</v>
      </c>
      <c r="Q12" s="6" t="s">
        <v>16</v>
      </c>
      <c r="R12" s="6" t="s">
        <v>16</v>
      </c>
      <c r="S12" s="6" t="s">
        <v>16</v>
      </c>
      <c r="T12" s="6" t="s">
        <v>16</v>
      </c>
      <c r="U12" s="6" t="s">
        <v>16</v>
      </c>
      <c r="V12" s="6" t="s">
        <v>16</v>
      </c>
      <c r="W12" s="6" t="s">
        <v>16</v>
      </c>
      <c r="X12" s="6" t="s">
        <v>16</v>
      </c>
      <c r="Y12" s="6" t="s">
        <v>16</v>
      </c>
      <c r="Z12" s="6" t="s">
        <v>16</v>
      </c>
    </row>
    <row r="13" spans="1:26" ht="15">
      <c r="A13" s="10">
        <v>7</v>
      </c>
      <c r="B13" s="6" t="s">
        <v>16</v>
      </c>
      <c r="C13" s="6" t="s">
        <v>16</v>
      </c>
      <c r="D13" s="6">
        <v>1</v>
      </c>
      <c r="E13" s="6">
        <v>3</v>
      </c>
      <c r="F13" s="6">
        <v>5</v>
      </c>
      <c r="G13" s="6">
        <v>9</v>
      </c>
      <c r="H13" s="6">
        <v>8</v>
      </c>
      <c r="I13" s="6" t="s">
        <v>16</v>
      </c>
      <c r="J13" s="6" t="s">
        <v>16</v>
      </c>
      <c r="K13" s="6" t="s">
        <v>16</v>
      </c>
      <c r="L13" s="6" t="s">
        <v>16</v>
      </c>
      <c r="M13" s="6" t="s">
        <v>16</v>
      </c>
      <c r="N13" s="6" t="s">
        <v>16</v>
      </c>
      <c r="O13" s="6" t="s">
        <v>16</v>
      </c>
      <c r="P13" s="6" t="s">
        <v>16</v>
      </c>
      <c r="Q13" s="6" t="s">
        <v>16</v>
      </c>
      <c r="R13" s="6" t="s">
        <v>16</v>
      </c>
      <c r="S13" s="6" t="s">
        <v>16</v>
      </c>
      <c r="T13" s="6" t="s">
        <v>16</v>
      </c>
      <c r="U13" s="6" t="s">
        <v>16</v>
      </c>
      <c r="V13" s="6" t="s">
        <v>16</v>
      </c>
      <c r="W13" s="6" t="s">
        <v>16</v>
      </c>
      <c r="X13" s="6" t="s">
        <v>16</v>
      </c>
      <c r="Y13" s="6" t="s">
        <v>16</v>
      </c>
      <c r="Z13" s="6" t="s">
        <v>16</v>
      </c>
    </row>
    <row r="14" spans="1:26" ht="15">
      <c r="A14" s="10">
        <v>8</v>
      </c>
      <c r="B14" s="6" t="s">
        <v>16</v>
      </c>
      <c r="C14" s="6" t="s">
        <v>16</v>
      </c>
      <c r="D14" s="6">
        <v>2</v>
      </c>
      <c r="E14" s="6">
        <v>4</v>
      </c>
      <c r="F14" s="6">
        <v>6</v>
      </c>
      <c r="G14" s="6">
        <v>8</v>
      </c>
      <c r="H14" s="6">
        <v>10</v>
      </c>
      <c r="I14" s="6">
        <v>13</v>
      </c>
      <c r="J14" s="6" t="s">
        <v>16</v>
      </c>
      <c r="K14" s="6" t="s">
        <v>16</v>
      </c>
      <c r="L14" s="6" t="s">
        <v>16</v>
      </c>
      <c r="M14" s="6" t="s">
        <v>16</v>
      </c>
      <c r="N14" s="6" t="s">
        <v>16</v>
      </c>
      <c r="O14" s="6" t="s">
        <v>16</v>
      </c>
      <c r="P14" s="6" t="s">
        <v>16</v>
      </c>
      <c r="Q14" s="6" t="s">
        <v>16</v>
      </c>
      <c r="R14" s="6" t="s">
        <v>16</v>
      </c>
      <c r="S14" s="6" t="s">
        <v>16</v>
      </c>
      <c r="T14" s="6" t="s">
        <v>16</v>
      </c>
      <c r="U14" s="6" t="s">
        <v>16</v>
      </c>
      <c r="V14" s="6" t="s">
        <v>16</v>
      </c>
      <c r="W14" s="6" t="s">
        <v>16</v>
      </c>
      <c r="X14" s="6" t="s">
        <v>16</v>
      </c>
      <c r="Y14" s="6" t="s">
        <v>16</v>
      </c>
      <c r="Z14" s="6" t="s">
        <v>16</v>
      </c>
    </row>
    <row r="15" spans="1:26" ht="15">
      <c r="A15" s="10">
        <v>9</v>
      </c>
      <c r="B15" s="6" t="s">
        <v>16</v>
      </c>
      <c r="C15" s="6" t="s">
        <v>16</v>
      </c>
      <c r="D15" s="6">
        <v>2</v>
      </c>
      <c r="E15" s="6">
        <v>4</v>
      </c>
      <c r="F15" s="6">
        <v>7</v>
      </c>
      <c r="G15" s="6">
        <v>10</v>
      </c>
      <c r="H15" s="6">
        <v>12</v>
      </c>
      <c r="I15" s="6">
        <v>15</v>
      </c>
      <c r="J15" s="6">
        <v>17</v>
      </c>
      <c r="K15" s="6" t="s">
        <v>16</v>
      </c>
      <c r="L15" s="6" t="s">
        <v>16</v>
      </c>
      <c r="M15" s="6" t="s">
        <v>16</v>
      </c>
      <c r="N15" s="6" t="s">
        <v>16</v>
      </c>
      <c r="O15" s="6" t="s">
        <v>16</v>
      </c>
      <c r="P15" s="6" t="s">
        <v>16</v>
      </c>
      <c r="Q15" s="6" t="s">
        <v>16</v>
      </c>
      <c r="R15" s="6" t="s">
        <v>16</v>
      </c>
      <c r="S15" s="6" t="s">
        <v>16</v>
      </c>
      <c r="T15" s="6" t="s">
        <v>16</v>
      </c>
      <c r="U15" s="6" t="s">
        <v>16</v>
      </c>
      <c r="V15" s="6" t="s">
        <v>16</v>
      </c>
      <c r="W15" s="6" t="s">
        <v>16</v>
      </c>
      <c r="X15" s="6" t="s">
        <v>16</v>
      </c>
      <c r="Y15" s="6" t="s">
        <v>16</v>
      </c>
      <c r="Z15" s="6" t="s">
        <v>16</v>
      </c>
    </row>
    <row r="16" spans="1:28" ht="15">
      <c r="A16" s="10">
        <v>10</v>
      </c>
      <c r="B16" s="6" t="s">
        <v>16</v>
      </c>
      <c r="C16" s="6" t="s">
        <v>16</v>
      </c>
      <c r="D16" s="6">
        <v>3</v>
      </c>
      <c r="E16" s="6">
        <v>5</v>
      </c>
      <c r="F16" s="6">
        <v>8</v>
      </c>
      <c r="G16" s="6">
        <v>11</v>
      </c>
      <c r="H16" s="6">
        <v>14</v>
      </c>
      <c r="I16" s="6">
        <v>17</v>
      </c>
      <c r="J16" s="6">
        <v>20</v>
      </c>
      <c r="K16" s="6">
        <v>23</v>
      </c>
      <c r="L16" s="6" t="s">
        <v>16</v>
      </c>
      <c r="M16" s="6" t="s">
        <v>16</v>
      </c>
      <c r="N16" s="6" t="s">
        <v>16</v>
      </c>
      <c r="O16" s="6" t="s">
        <v>16</v>
      </c>
      <c r="P16" s="6" t="s">
        <v>16</v>
      </c>
      <c r="Q16" s="6" t="s">
        <v>16</v>
      </c>
      <c r="R16" s="6" t="s">
        <v>16</v>
      </c>
      <c r="S16" s="6" t="s">
        <v>16</v>
      </c>
      <c r="T16" s="6" t="s">
        <v>16</v>
      </c>
      <c r="U16" s="6" t="s">
        <v>16</v>
      </c>
      <c r="V16" s="6" t="s">
        <v>16</v>
      </c>
      <c r="W16" s="6" t="s">
        <v>16</v>
      </c>
      <c r="X16" s="6" t="s">
        <v>16</v>
      </c>
      <c r="Y16" s="6" t="s">
        <v>16</v>
      </c>
      <c r="Z16" s="6" t="s">
        <v>16</v>
      </c>
      <c r="AB16" t="str">
        <f>INDEX(B7:Z31,1,7)</f>
        <v>-</v>
      </c>
    </row>
    <row r="17" spans="1:26" ht="15">
      <c r="A17" s="10">
        <v>11</v>
      </c>
      <c r="B17" s="6" t="s">
        <v>16</v>
      </c>
      <c r="C17" s="6" t="s">
        <v>16</v>
      </c>
      <c r="D17" s="6">
        <v>3</v>
      </c>
      <c r="E17" s="6">
        <v>6</v>
      </c>
      <c r="F17" s="6">
        <v>9</v>
      </c>
      <c r="G17" s="6">
        <v>13</v>
      </c>
      <c r="H17" s="6">
        <v>16</v>
      </c>
      <c r="I17" s="6">
        <v>19</v>
      </c>
      <c r="J17" s="6">
        <v>23</v>
      </c>
      <c r="K17" s="6">
        <v>26</v>
      </c>
      <c r="L17" s="6">
        <v>30</v>
      </c>
      <c r="M17" s="6" t="s">
        <v>16</v>
      </c>
      <c r="N17" s="6" t="s">
        <v>16</v>
      </c>
      <c r="O17" s="6" t="s">
        <v>16</v>
      </c>
      <c r="P17" s="6" t="s">
        <v>16</v>
      </c>
      <c r="Q17" s="6" t="s">
        <v>16</v>
      </c>
      <c r="R17" s="6" t="s">
        <v>16</v>
      </c>
      <c r="S17" s="6" t="s">
        <v>16</v>
      </c>
      <c r="T17" s="6" t="s">
        <v>16</v>
      </c>
      <c r="U17" s="6" t="s">
        <v>16</v>
      </c>
      <c r="V17" s="6" t="s">
        <v>16</v>
      </c>
      <c r="W17" s="6" t="s">
        <v>16</v>
      </c>
      <c r="X17" s="6" t="s">
        <v>16</v>
      </c>
      <c r="Y17" s="6" t="s">
        <v>16</v>
      </c>
      <c r="Z17" s="6" t="s">
        <v>16</v>
      </c>
    </row>
    <row r="18" spans="1:26" ht="15">
      <c r="A18" s="10">
        <v>12</v>
      </c>
      <c r="B18" s="6" t="s">
        <v>16</v>
      </c>
      <c r="C18" s="6" t="s">
        <v>16</v>
      </c>
      <c r="D18" s="6">
        <v>4</v>
      </c>
      <c r="E18" s="6">
        <v>7</v>
      </c>
      <c r="F18" s="6">
        <v>11</v>
      </c>
      <c r="G18" s="6">
        <v>14</v>
      </c>
      <c r="H18" s="6">
        <v>18</v>
      </c>
      <c r="I18" s="6">
        <v>22</v>
      </c>
      <c r="J18" s="6">
        <v>26</v>
      </c>
      <c r="K18" s="6">
        <v>29</v>
      </c>
      <c r="L18" s="6">
        <v>33</v>
      </c>
      <c r="M18" s="6">
        <v>37</v>
      </c>
      <c r="N18" s="6" t="s">
        <v>16</v>
      </c>
      <c r="O18" s="6" t="s">
        <v>16</v>
      </c>
      <c r="P18" s="6" t="s">
        <v>16</v>
      </c>
      <c r="Q18" s="6" t="s">
        <v>16</v>
      </c>
      <c r="R18" s="6" t="s">
        <v>16</v>
      </c>
      <c r="S18" s="6" t="s">
        <v>16</v>
      </c>
      <c r="T18" s="6" t="s">
        <v>16</v>
      </c>
      <c r="U18" s="6" t="s">
        <v>16</v>
      </c>
      <c r="V18" s="6" t="s">
        <v>16</v>
      </c>
      <c r="W18" s="6" t="s">
        <v>16</v>
      </c>
      <c r="X18" s="6" t="s">
        <v>16</v>
      </c>
      <c r="Y18" s="6" t="s">
        <v>16</v>
      </c>
      <c r="Z18" s="6" t="s">
        <v>16</v>
      </c>
    </row>
    <row r="19" spans="1:26" ht="15">
      <c r="A19" s="10">
        <v>13</v>
      </c>
      <c r="B19" s="6" t="s">
        <v>16</v>
      </c>
      <c r="C19" s="6" t="s">
        <v>16</v>
      </c>
      <c r="D19" s="6">
        <v>4</v>
      </c>
      <c r="E19" s="6">
        <v>8</v>
      </c>
      <c r="F19" s="6">
        <v>12</v>
      </c>
      <c r="G19" s="6">
        <v>16</v>
      </c>
      <c r="H19" s="6">
        <v>20</v>
      </c>
      <c r="I19" s="6">
        <v>24</v>
      </c>
      <c r="J19" s="6">
        <v>28</v>
      </c>
      <c r="K19" s="6">
        <v>33</v>
      </c>
      <c r="L19" s="6">
        <v>37</v>
      </c>
      <c r="M19" s="6">
        <v>41</v>
      </c>
      <c r="N19" s="6">
        <v>45</v>
      </c>
      <c r="O19" s="6" t="s">
        <v>16</v>
      </c>
      <c r="P19" s="6" t="s">
        <v>16</v>
      </c>
      <c r="Q19" s="6" t="s">
        <v>16</v>
      </c>
      <c r="R19" s="6" t="s">
        <v>16</v>
      </c>
      <c r="S19" s="6" t="s">
        <v>16</v>
      </c>
      <c r="T19" s="6" t="s">
        <v>16</v>
      </c>
      <c r="U19" s="6" t="s">
        <v>16</v>
      </c>
      <c r="V19" s="6" t="s">
        <v>16</v>
      </c>
      <c r="W19" s="6" t="s">
        <v>16</v>
      </c>
      <c r="X19" s="6" t="s">
        <v>16</v>
      </c>
      <c r="Y19" s="6" t="s">
        <v>16</v>
      </c>
      <c r="Z19" s="6" t="s">
        <v>16</v>
      </c>
    </row>
    <row r="20" spans="1:26" ht="15">
      <c r="A20" s="10">
        <v>14</v>
      </c>
      <c r="B20" s="6" t="s">
        <v>16</v>
      </c>
      <c r="C20" s="6" t="s">
        <v>16</v>
      </c>
      <c r="D20" s="6">
        <v>5</v>
      </c>
      <c r="E20" s="6">
        <v>9</v>
      </c>
      <c r="F20" s="6">
        <v>13</v>
      </c>
      <c r="G20" s="6">
        <v>17</v>
      </c>
      <c r="H20" s="6">
        <v>22</v>
      </c>
      <c r="I20" s="6">
        <v>26</v>
      </c>
      <c r="J20" s="6">
        <v>31</v>
      </c>
      <c r="K20" s="6">
        <v>36</v>
      </c>
      <c r="L20" s="6">
        <v>40</v>
      </c>
      <c r="M20" s="6">
        <v>45</v>
      </c>
      <c r="N20" s="6">
        <v>50</v>
      </c>
      <c r="O20" s="6">
        <v>55</v>
      </c>
      <c r="P20" s="6" t="s">
        <v>16</v>
      </c>
      <c r="Q20" s="6" t="s">
        <v>16</v>
      </c>
      <c r="R20" s="6" t="s">
        <v>16</v>
      </c>
      <c r="S20" s="6" t="s">
        <v>16</v>
      </c>
      <c r="T20" s="6" t="s">
        <v>16</v>
      </c>
      <c r="U20" s="6" t="s">
        <v>16</v>
      </c>
      <c r="V20" s="6" t="s">
        <v>16</v>
      </c>
      <c r="W20" s="6" t="s">
        <v>16</v>
      </c>
      <c r="X20" s="6" t="s">
        <v>16</v>
      </c>
      <c r="Y20" s="6" t="s">
        <v>16</v>
      </c>
      <c r="Z20" s="6" t="s">
        <v>16</v>
      </c>
    </row>
    <row r="21" spans="1:26" ht="15">
      <c r="A21" s="10">
        <v>15</v>
      </c>
      <c r="B21" s="6" t="s">
        <v>16</v>
      </c>
      <c r="C21" s="6" t="s">
        <v>16</v>
      </c>
      <c r="D21" s="6">
        <v>5</v>
      </c>
      <c r="E21" s="6">
        <v>10</v>
      </c>
      <c r="F21" s="6">
        <v>14</v>
      </c>
      <c r="G21" s="6">
        <v>19</v>
      </c>
      <c r="H21" s="6">
        <v>24</v>
      </c>
      <c r="I21" s="6">
        <v>29</v>
      </c>
      <c r="J21" s="6">
        <v>34</v>
      </c>
      <c r="K21" s="6">
        <v>39</v>
      </c>
      <c r="L21" s="6">
        <v>44</v>
      </c>
      <c r="M21" s="6">
        <v>49</v>
      </c>
      <c r="N21" s="6">
        <v>54</v>
      </c>
      <c r="O21" s="6">
        <v>59</v>
      </c>
      <c r="P21" s="6">
        <v>64</v>
      </c>
      <c r="Q21" s="6" t="s">
        <v>16</v>
      </c>
      <c r="R21" s="6" t="s">
        <v>16</v>
      </c>
      <c r="S21" s="6" t="s">
        <v>16</v>
      </c>
      <c r="T21" s="6" t="s">
        <v>16</v>
      </c>
      <c r="U21" s="6" t="s">
        <v>16</v>
      </c>
      <c r="V21" s="6" t="s">
        <v>16</v>
      </c>
      <c r="W21" s="6" t="s">
        <v>16</v>
      </c>
      <c r="X21" s="6" t="s">
        <v>16</v>
      </c>
      <c r="Y21" s="6" t="s">
        <v>16</v>
      </c>
      <c r="Z21" s="6" t="s">
        <v>16</v>
      </c>
    </row>
    <row r="22" spans="1:26" ht="15">
      <c r="A22" s="10">
        <v>16</v>
      </c>
      <c r="B22" s="6" t="s">
        <v>16</v>
      </c>
      <c r="C22" s="6" t="s">
        <v>16</v>
      </c>
      <c r="D22" s="6">
        <v>6</v>
      </c>
      <c r="E22" s="6">
        <v>11</v>
      </c>
      <c r="F22" s="6">
        <v>15</v>
      </c>
      <c r="G22" s="6">
        <v>21</v>
      </c>
      <c r="H22" s="6">
        <v>26</v>
      </c>
      <c r="I22" s="6">
        <v>31</v>
      </c>
      <c r="J22" s="6">
        <v>37</v>
      </c>
      <c r="K22" s="6">
        <v>42</v>
      </c>
      <c r="L22" s="6">
        <v>47</v>
      </c>
      <c r="M22" s="6">
        <v>53</v>
      </c>
      <c r="N22" s="6">
        <v>59</v>
      </c>
      <c r="O22" s="6">
        <v>64</v>
      </c>
      <c r="P22" s="6">
        <v>70</v>
      </c>
      <c r="Q22" s="6">
        <v>75</v>
      </c>
      <c r="R22" s="6" t="s">
        <v>16</v>
      </c>
      <c r="S22" s="6" t="s">
        <v>16</v>
      </c>
      <c r="T22" s="6" t="s">
        <v>16</v>
      </c>
      <c r="U22" s="6" t="s">
        <v>16</v>
      </c>
      <c r="V22" s="6" t="s">
        <v>16</v>
      </c>
      <c r="W22" s="6" t="s">
        <v>16</v>
      </c>
      <c r="X22" s="6" t="s">
        <v>16</v>
      </c>
      <c r="Y22" s="6" t="s">
        <v>16</v>
      </c>
      <c r="Z22" s="6" t="s">
        <v>16</v>
      </c>
    </row>
    <row r="23" spans="1:26" ht="15">
      <c r="A23" s="10">
        <v>17</v>
      </c>
      <c r="B23" s="6" t="s">
        <v>16</v>
      </c>
      <c r="C23" s="6" t="s">
        <v>16</v>
      </c>
      <c r="D23" s="6">
        <v>6</v>
      </c>
      <c r="E23" s="6">
        <v>11</v>
      </c>
      <c r="F23" s="6">
        <v>17</v>
      </c>
      <c r="G23" s="6">
        <v>22</v>
      </c>
      <c r="H23" s="6">
        <v>28</v>
      </c>
      <c r="I23" s="6">
        <v>34</v>
      </c>
      <c r="J23" s="6">
        <v>39</v>
      </c>
      <c r="K23" s="6">
        <v>45</v>
      </c>
      <c r="L23" s="6">
        <v>51</v>
      </c>
      <c r="M23" s="6">
        <v>57</v>
      </c>
      <c r="N23" s="6">
        <v>63</v>
      </c>
      <c r="O23" s="6">
        <v>69</v>
      </c>
      <c r="P23" s="6">
        <v>75</v>
      </c>
      <c r="Q23" s="6">
        <v>81</v>
      </c>
      <c r="R23" s="6">
        <v>87</v>
      </c>
      <c r="S23" s="6" t="s">
        <v>16</v>
      </c>
      <c r="T23" s="6" t="s">
        <v>16</v>
      </c>
      <c r="U23" s="6" t="s">
        <v>16</v>
      </c>
      <c r="V23" s="6" t="s">
        <v>16</v>
      </c>
      <c r="W23" s="6" t="s">
        <v>16</v>
      </c>
      <c r="X23" s="6" t="s">
        <v>16</v>
      </c>
      <c r="Y23" s="6" t="s">
        <v>16</v>
      </c>
      <c r="Z23" s="6" t="s">
        <v>16</v>
      </c>
    </row>
    <row r="24" spans="1:26" ht="15">
      <c r="A24" s="10">
        <v>18</v>
      </c>
      <c r="B24" s="6" t="s">
        <v>16</v>
      </c>
      <c r="C24" s="6" t="s">
        <v>16</v>
      </c>
      <c r="D24" s="6">
        <v>7</v>
      </c>
      <c r="E24" s="6">
        <v>12</v>
      </c>
      <c r="F24" s="6">
        <v>18</v>
      </c>
      <c r="G24" s="6">
        <v>24</v>
      </c>
      <c r="H24" s="6">
        <v>30</v>
      </c>
      <c r="I24" s="6">
        <v>36</v>
      </c>
      <c r="J24" s="6">
        <v>42</v>
      </c>
      <c r="K24" s="6">
        <v>48</v>
      </c>
      <c r="L24" s="6">
        <v>55</v>
      </c>
      <c r="M24" s="6">
        <v>61</v>
      </c>
      <c r="N24" s="6">
        <v>67</v>
      </c>
      <c r="O24" s="6">
        <v>74</v>
      </c>
      <c r="P24" s="6">
        <v>80</v>
      </c>
      <c r="Q24" s="6">
        <v>86</v>
      </c>
      <c r="R24" s="6">
        <v>93</v>
      </c>
      <c r="S24" s="6">
        <v>99</v>
      </c>
      <c r="T24" s="6" t="s">
        <v>16</v>
      </c>
      <c r="U24" s="6" t="s">
        <v>16</v>
      </c>
      <c r="V24" s="6" t="s">
        <v>16</v>
      </c>
      <c r="W24" s="6" t="s">
        <v>16</v>
      </c>
      <c r="X24" s="6" t="s">
        <v>16</v>
      </c>
      <c r="Y24" s="6" t="s">
        <v>16</v>
      </c>
      <c r="Z24" s="6" t="s">
        <v>16</v>
      </c>
    </row>
    <row r="25" spans="1:26" ht="15">
      <c r="A25" s="10">
        <v>19</v>
      </c>
      <c r="B25" s="6" t="s">
        <v>16</v>
      </c>
      <c r="C25" s="6" t="s">
        <v>16</v>
      </c>
      <c r="D25" s="6">
        <v>7</v>
      </c>
      <c r="E25" s="6">
        <v>13</v>
      </c>
      <c r="F25" s="6">
        <v>19</v>
      </c>
      <c r="G25" s="6">
        <v>25</v>
      </c>
      <c r="H25" s="6">
        <v>32</v>
      </c>
      <c r="I25" s="6">
        <v>38</v>
      </c>
      <c r="J25" s="6">
        <v>45</v>
      </c>
      <c r="K25" s="6">
        <v>52</v>
      </c>
      <c r="L25" s="6">
        <v>58</v>
      </c>
      <c r="M25" s="6">
        <v>65</v>
      </c>
      <c r="N25" s="6">
        <v>72</v>
      </c>
      <c r="O25" s="6">
        <v>78</v>
      </c>
      <c r="P25" s="6">
        <v>85</v>
      </c>
      <c r="Q25" s="6">
        <v>92</v>
      </c>
      <c r="R25" s="6">
        <v>99</v>
      </c>
      <c r="S25" s="6">
        <v>106</v>
      </c>
      <c r="T25" s="6">
        <v>113</v>
      </c>
      <c r="U25" s="6" t="s">
        <v>16</v>
      </c>
      <c r="V25" s="6" t="s">
        <v>16</v>
      </c>
      <c r="W25" s="6" t="s">
        <v>16</v>
      </c>
      <c r="X25" s="6" t="s">
        <v>16</v>
      </c>
      <c r="Y25" s="6" t="s">
        <v>16</v>
      </c>
      <c r="Z25" s="6" t="s">
        <v>16</v>
      </c>
    </row>
    <row r="26" spans="1:26" ht="15">
      <c r="A26" s="10">
        <v>20</v>
      </c>
      <c r="B26" s="6" t="s">
        <v>16</v>
      </c>
      <c r="C26" s="6" t="s">
        <v>16</v>
      </c>
      <c r="D26" s="6">
        <v>8</v>
      </c>
      <c r="E26" s="6">
        <v>14</v>
      </c>
      <c r="F26" s="6">
        <v>20</v>
      </c>
      <c r="G26" s="6">
        <v>27</v>
      </c>
      <c r="H26" s="6">
        <v>34</v>
      </c>
      <c r="I26" s="6">
        <v>41</v>
      </c>
      <c r="J26" s="6">
        <v>48</v>
      </c>
      <c r="K26" s="6">
        <v>55</v>
      </c>
      <c r="L26" s="6">
        <v>62</v>
      </c>
      <c r="M26" s="6">
        <v>69</v>
      </c>
      <c r="N26" s="6">
        <v>76</v>
      </c>
      <c r="O26" s="6">
        <v>83</v>
      </c>
      <c r="P26" s="6">
        <v>90</v>
      </c>
      <c r="Q26" s="6">
        <v>98</v>
      </c>
      <c r="R26" s="6">
        <v>105</v>
      </c>
      <c r="S26" s="6">
        <v>112</v>
      </c>
      <c r="T26" s="6">
        <v>119</v>
      </c>
      <c r="U26" s="6">
        <v>127</v>
      </c>
      <c r="V26" s="6" t="s">
        <v>16</v>
      </c>
      <c r="W26" s="6" t="s">
        <v>16</v>
      </c>
      <c r="X26" s="6" t="s">
        <v>16</v>
      </c>
      <c r="Y26" s="6" t="s">
        <v>16</v>
      </c>
      <c r="Z26" s="6" t="s">
        <v>16</v>
      </c>
    </row>
    <row r="27" spans="1:26" ht="15">
      <c r="A27" s="10">
        <v>21</v>
      </c>
      <c r="B27" s="6" t="s">
        <v>16</v>
      </c>
      <c r="C27" s="6" t="s">
        <v>16</v>
      </c>
      <c r="D27" s="6">
        <v>8</v>
      </c>
      <c r="E27" s="6">
        <v>15</v>
      </c>
      <c r="F27" s="6">
        <v>22</v>
      </c>
      <c r="G27" s="6">
        <v>29</v>
      </c>
      <c r="H27" s="6">
        <v>36</v>
      </c>
      <c r="I27" s="6">
        <v>43</v>
      </c>
      <c r="J27" s="6">
        <v>50</v>
      </c>
      <c r="K27" s="6">
        <v>58</v>
      </c>
      <c r="L27" s="6">
        <v>65</v>
      </c>
      <c r="M27" s="6">
        <v>73</v>
      </c>
      <c r="N27" s="6">
        <v>80</v>
      </c>
      <c r="O27" s="6">
        <v>88</v>
      </c>
      <c r="P27" s="6">
        <v>96</v>
      </c>
      <c r="Q27" s="6">
        <v>103</v>
      </c>
      <c r="R27" s="6">
        <v>111</v>
      </c>
      <c r="S27" s="6">
        <v>119</v>
      </c>
      <c r="T27" s="6">
        <v>126</v>
      </c>
      <c r="U27" s="6">
        <v>134</v>
      </c>
      <c r="V27" s="6">
        <v>142</v>
      </c>
      <c r="W27" s="6" t="s">
        <v>16</v>
      </c>
      <c r="X27" s="6" t="s">
        <v>16</v>
      </c>
      <c r="Y27" s="6" t="s">
        <v>16</v>
      </c>
      <c r="Z27" s="6" t="s">
        <v>16</v>
      </c>
    </row>
    <row r="28" spans="1:26" ht="15">
      <c r="A28" s="10">
        <v>22</v>
      </c>
      <c r="B28" s="6" t="s">
        <v>16</v>
      </c>
      <c r="C28" s="6" t="s">
        <v>16</v>
      </c>
      <c r="D28" s="6">
        <v>9</v>
      </c>
      <c r="E28" s="6">
        <v>16</v>
      </c>
      <c r="F28" s="6">
        <v>23</v>
      </c>
      <c r="G28" s="6">
        <v>30</v>
      </c>
      <c r="H28" s="6">
        <v>38</v>
      </c>
      <c r="I28" s="6">
        <v>45</v>
      </c>
      <c r="J28" s="6">
        <v>53</v>
      </c>
      <c r="K28" s="6">
        <v>61</v>
      </c>
      <c r="L28" s="6">
        <v>69</v>
      </c>
      <c r="M28" s="6">
        <v>77</v>
      </c>
      <c r="N28" s="6">
        <v>58</v>
      </c>
      <c r="O28" s="6">
        <v>93</v>
      </c>
      <c r="P28" s="6">
        <v>101</v>
      </c>
      <c r="Q28" s="6">
        <v>109</v>
      </c>
      <c r="R28" s="6">
        <v>117</v>
      </c>
      <c r="S28" s="6">
        <v>125</v>
      </c>
      <c r="T28" s="6">
        <v>133</v>
      </c>
      <c r="U28" s="6">
        <v>141</v>
      </c>
      <c r="V28" s="6">
        <v>150</v>
      </c>
      <c r="W28" s="6">
        <v>158</v>
      </c>
      <c r="X28" s="6" t="s">
        <v>16</v>
      </c>
      <c r="Y28" s="6" t="s">
        <v>16</v>
      </c>
      <c r="Z28" s="6" t="s">
        <v>16</v>
      </c>
    </row>
    <row r="29" spans="1:26" ht="15">
      <c r="A29" s="10">
        <v>23</v>
      </c>
      <c r="B29" s="6" t="s">
        <v>16</v>
      </c>
      <c r="C29" s="6" t="s">
        <v>16</v>
      </c>
      <c r="D29" s="6">
        <v>9</v>
      </c>
      <c r="E29" s="6">
        <v>17</v>
      </c>
      <c r="F29" s="6">
        <v>24</v>
      </c>
      <c r="G29" s="6">
        <v>32</v>
      </c>
      <c r="H29" s="6">
        <v>40</v>
      </c>
      <c r="I29" s="6">
        <v>48</v>
      </c>
      <c r="J29" s="6">
        <v>56</v>
      </c>
      <c r="K29" s="6">
        <v>64</v>
      </c>
      <c r="L29" s="6">
        <v>73</v>
      </c>
      <c r="M29" s="6">
        <v>81</v>
      </c>
      <c r="N29" s="6">
        <v>89</v>
      </c>
      <c r="O29" s="6">
        <v>98</v>
      </c>
      <c r="P29" s="6">
        <v>106</v>
      </c>
      <c r="Q29" s="6">
        <v>115</v>
      </c>
      <c r="R29" s="6">
        <v>123</v>
      </c>
      <c r="S29" s="6">
        <v>132</v>
      </c>
      <c r="T29" s="6">
        <v>140</v>
      </c>
      <c r="U29" s="6">
        <v>149</v>
      </c>
      <c r="V29" s="6">
        <v>157</v>
      </c>
      <c r="W29" s="6">
        <v>166</v>
      </c>
      <c r="X29" s="6">
        <v>175</v>
      </c>
      <c r="Y29" s="6" t="s">
        <v>16</v>
      </c>
      <c r="Z29" s="6" t="s">
        <v>16</v>
      </c>
    </row>
    <row r="30" spans="1:26" ht="15">
      <c r="A30" s="10">
        <v>24</v>
      </c>
      <c r="B30" s="6" t="s">
        <v>16</v>
      </c>
      <c r="C30" s="6" t="s">
        <v>16</v>
      </c>
      <c r="D30" s="6">
        <v>10</v>
      </c>
      <c r="E30" s="6">
        <v>17</v>
      </c>
      <c r="F30" s="6">
        <v>25</v>
      </c>
      <c r="G30" s="6">
        <v>33</v>
      </c>
      <c r="H30" s="6">
        <v>42</v>
      </c>
      <c r="I30" s="6">
        <v>50</v>
      </c>
      <c r="J30" s="6">
        <v>59</v>
      </c>
      <c r="K30" s="6">
        <v>67</v>
      </c>
      <c r="L30" s="6">
        <v>76</v>
      </c>
      <c r="M30" s="6">
        <v>85</v>
      </c>
      <c r="N30" s="6">
        <v>94</v>
      </c>
      <c r="O30" s="6">
        <v>102</v>
      </c>
      <c r="P30" s="6">
        <v>111</v>
      </c>
      <c r="Q30" s="6">
        <v>120</v>
      </c>
      <c r="R30" s="6">
        <v>129</v>
      </c>
      <c r="S30" s="6">
        <v>138</v>
      </c>
      <c r="T30" s="6">
        <v>147</v>
      </c>
      <c r="U30" s="6">
        <v>156</v>
      </c>
      <c r="V30" s="6">
        <v>165</v>
      </c>
      <c r="W30" s="6">
        <v>174</v>
      </c>
      <c r="X30" s="6">
        <v>183</v>
      </c>
      <c r="Y30" s="6">
        <v>192</v>
      </c>
      <c r="Z30" s="6" t="s">
        <v>16</v>
      </c>
    </row>
    <row r="31" spans="1:26" ht="15">
      <c r="A31" s="10">
        <v>25</v>
      </c>
      <c r="B31" s="6" t="s">
        <v>16</v>
      </c>
      <c r="C31" s="6" t="s">
        <v>16</v>
      </c>
      <c r="D31" s="6">
        <v>10</v>
      </c>
      <c r="E31" s="6">
        <v>18</v>
      </c>
      <c r="F31" s="6">
        <v>27</v>
      </c>
      <c r="G31" s="6">
        <v>35</v>
      </c>
      <c r="H31" s="6">
        <v>44</v>
      </c>
      <c r="I31" s="6">
        <v>53</v>
      </c>
      <c r="J31" s="6">
        <v>62</v>
      </c>
      <c r="K31" s="6">
        <v>71</v>
      </c>
      <c r="L31" s="6">
        <v>80</v>
      </c>
      <c r="M31" s="6">
        <v>89</v>
      </c>
      <c r="N31" s="6">
        <v>98</v>
      </c>
      <c r="O31" s="6">
        <v>107</v>
      </c>
      <c r="P31" s="6">
        <v>117</v>
      </c>
      <c r="Q31" s="6">
        <v>126</v>
      </c>
      <c r="R31" s="6">
        <v>135</v>
      </c>
      <c r="S31" s="6">
        <v>145</v>
      </c>
      <c r="T31" s="6">
        <v>154</v>
      </c>
      <c r="U31" s="6">
        <v>163</v>
      </c>
      <c r="V31" s="6">
        <v>173</v>
      </c>
      <c r="W31" s="6">
        <v>182</v>
      </c>
      <c r="X31" s="6">
        <v>192</v>
      </c>
      <c r="Y31" s="6">
        <v>201</v>
      </c>
      <c r="Z31" s="6">
        <v>211</v>
      </c>
    </row>
    <row r="32" spans="1:4" ht="15">
      <c r="A32" s="7" t="s">
        <v>23</v>
      </c>
      <c r="B32" s="7"/>
      <c r="C32" s="7"/>
      <c r="D32" s="7"/>
    </row>
  </sheetData>
  <sheetProtection password="CD84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cugieje</dc:creator>
  <cp:keywords/>
  <dc:description/>
  <cp:lastModifiedBy>CUGIER Jean-Pierre</cp:lastModifiedBy>
  <cp:lastPrinted>2011-01-06T14:48:48Z</cp:lastPrinted>
  <dcterms:created xsi:type="dcterms:W3CDTF">2010-12-21T10:29:47Z</dcterms:created>
  <dcterms:modified xsi:type="dcterms:W3CDTF">2015-09-28T07:32:30Z</dcterms:modified>
  <cp:category/>
  <cp:version/>
  <cp:contentType/>
  <cp:contentStatus/>
</cp:coreProperties>
</file>